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mydrive.metlife.com/personal/rburke6_metlife_com/Documents/"/>
    </mc:Choice>
  </mc:AlternateContent>
  <xr:revisionPtr revIDLastSave="0" documentId="8_{ACD42C0C-48D5-4554-9AE7-33C09C9523C9}" xr6:coauthVersionLast="47" xr6:coauthVersionMax="47" xr10:uidLastSave="{00000000-0000-0000-0000-000000000000}"/>
  <bookViews>
    <workbookView xWindow="-120" yWindow="-120" windowWidth="29040" windowHeight="15720" activeTab="8" xr2:uid="{00000000-000D-0000-FFFF-FFFF00000000}"/>
  </bookViews>
  <sheets>
    <sheet name="2010 - 2015" sheetId="3" r:id="rId1"/>
    <sheet name="2016 - 2018" sheetId="2" r:id="rId2"/>
    <sheet name="2019" sheetId="1" r:id="rId3"/>
    <sheet name="2020" sheetId="4" r:id="rId4"/>
    <sheet name="2021" sheetId="5" r:id="rId5"/>
    <sheet name="2022" sheetId="6" r:id="rId6"/>
    <sheet name="2023" sheetId="7" r:id="rId7"/>
    <sheet name="2024" sheetId="8" r:id="rId8"/>
    <sheet name="2025" sheetId="9" r:id="rId9"/>
  </sheet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9" i="3" l="1"/>
  <c r="M99" i="3"/>
  <c r="K99" i="3"/>
  <c r="J99" i="3"/>
  <c r="H99" i="3"/>
  <c r="H130" i="3"/>
  <c r="F130" i="3"/>
  <c r="E130" i="3"/>
  <c r="M174" i="3"/>
  <c r="I174" i="3"/>
  <c r="H174" i="3"/>
  <c r="H58" i="3"/>
  <c r="J58" i="3"/>
  <c r="K58" i="3"/>
  <c r="O58" i="3"/>
  <c r="O11" i="9"/>
  <c r="N11" i="9"/>
  <c r="P11" i="9"/>
  <c r="O12" i="8"/>
  <c r="N12" i="8"/>
  <c r="M12" i="8"/>
  <c r="O8" i="6" a="1"/>
  <c r="O8" i="6" s="1"/>
  <c r="N8" i="6" a="1"/>
  <c r="N8" i="6" s="1"/>
  <c r="O29" i="1"/>
  <c r="N29" i="1"/>
  <c r="O8" i="4" a="1"/>
  <c r="O8" i="4" s="1"/>
  <c r="O8" i="5" a="1"/>
  <c r="O8" i="5" s="1"/>
  <c r="O8" i="7" a="1"/>
  <c r="O8" i="7" s="1"/>
  <c r="N8" i="7" a="1"/>
  <c r="N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Burke, Ruth</author>
  </authors>
  <commentList>
    <comment ref="A22" authorId="0" shapeId="0" xr:uid="{00000000-0006-0000-0100-000001000000}">
      <text>
        <r>
          <rPr>
            <b/>
            <sz val="9"/>
            <color indexed="81"/>
            <rFont val="Tahoma"/>
            <family val="2"/>
          </rPr>
          <t>Burke, Ruth:</t>
        </r>
        <r>
          <rPr>
            <sz val="9"/>
            <color indexed="81"/>
            <rFont val="Tahoma"/>
            <family val="2"/>
          </rPr>
          <t xml:space="preserve">
From the web link provided. NOTE: limit of 104/100ml is highlighted in 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Burke, Ruth</author>
  </authors>
  <commentList>
    <comment ref="A23" authorId="0" shapeId="0" xr:uid="{00000000-0006-0000-0200-000001000000}">
      <text>
        <r>
          <rPr>
            <b/>
            <sz val="9"/>
            <color indexed="81"/>
            <rFont val="Tahoma"/>
            <family val="2"/>
          </rPr>
          <t>Burke, Ruth:</t>
        </r>
        <r>
          <rPr>
            <sz val="9"/>
            <color indexed="81"/>
            <rFont val="Tahoma"/>
            <family val="2"/>
          </rPr>
          <t xml:space="preserve">
From the web link provided. NOTE: limit of 104/100ml is highlighted in 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Burke, Ruth</author>
  </authors>
  <commentList>
    <comment ref="A9" authorId="0" shapeId="0" xr:uid="{527C3620-345E-4E79-8E4C-A73A6F670017}">
      <text>
        <r>
          <rPr>
            <b/>
            <sz val="9"/>
            <color indexed="81"/>
            <rFont val="Tahoma"/>
            <family val="2"/>
          </rPr>
          <t>Burke, Ruth:</t>
        </r>
        <r>
          <rPr>
            <sz val="9"/>
            <color indexed="81"/>
            <rFont val="Tahoma"/>
            <family val="2"/>
          </rPr>
          <t xml:space="preserve">
From the web link provided. NOTE: limit of 104/100ml is highlighted in red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Burke, Ruth</author>
  </authors>
  <commentList>
    <comment ref="A10" authorId="0" shapeId="0" xr:uid="{6C658854-9782-4472-BCBC-CD7AECACC52C}">
      <text>
        <r>
          <rPr>
            <b/>
            <sz val="9"/>
            <color indexed="81"/>
            <rFont val="Tahoma"/>
            <family val="2"/>
          </rPr>
          <t>Burke, Ruth:</t>
        </r>
        <r>
          <rPr>
            <sz val="9"/>
            <color indexed="81"/>
            <rFont val="Tahoma"/>
            <family val="2"/>
          </rPr>
          <t xml:space="preserve">
From the web link provided. NOTE: limit of 104/100ml is highlighted in red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Burke, Ruth</author>
  </authors>
  <commentList>
    <comment ref="A13" authorId="0" shapeId="0" xr:uid="{D2E49927-CFE6-407A-8898-7CC1C755474A}">
      <text>
        <r>
          <rPr>
            <b/>
            <sz val="9"/>
            <color indexed="81"/>
            <rFont val="Tahoma"/>
            <family val="2"/>
          </rPr>
          <t>Burke, Ruth:</t>
        </r>
        <r>
          <rPr>
            <sz val="9"/>
            <color indexed="81"/>
            <rFont val="Tahoma"/>
            <family val="2"/>
          </rPr>
          <t xml:space="preserve">
From the web link provided. NOTE: limit of 104/100ml is highlighted in 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<sst xmlns="http://schemas.openxmlformats.org/spreadsheetml/2006/main" count="1636" uniqueCount="193">
  <si>
    <t>Site</t>
  </si>
  <si>
    <t xml:space="preserve"> </t>
  </si>
  <si>
    <t>Beach House</t>
  </si>
  <si>
    <t>Escherichia coli</t>
  </si>
  <si>
    <t>&lt;1</t>
  </si>
  <si>
    <t>EPA.GOV e.coli site link</t>
  </si>
  <si>
    <t>Link to EPA.GOV article about E. coli and enteroccocci</t>
  </si>
  <si>
    <t>PH</t>
  </si>
  <si>
    <t>Limit 245</t>
  </si>
  <si>
    <t>Aquatech Mountain Top PA</t>
  </si>
  <si>
    <t>Beach House fecal</t>
  </si>
  <si>
    <t>Beach House E. coli</t>
  </si>
  <si>
    <t>Byrne</t>
  </si>
  <si>
    <t>Kreis</t>
  </si>
  <si>
    <t>Mariotti</t>
  </si>
  <si>
    <t>Shanley</t>
  </si>
  <si>
    <t>Outlet</t>
  </si>
  <si>
    <t>McDonald</t>
  </si>
  <si>
    <t>P.J. Dempsey</t>
  </si>
  <si>
    <t>Point</t>
  </si>
  <si>
    <t>Swift</t>
  </si>
  <si>
    <t>Ford</t>
  </si>
  <si>
    <t>Tellie - Wastella</t>
  </si>
  <si>
    <t>W. commons - Inlet</t>
  </si>
  <si>
    <t>Hill</t>
  </si>
  <si>
    <t>Gore</t>
  </si>
  <si>
    <t xml:space="preserve">Dorsey </t>
  </si>
  <si>
    <t>Kane</t>
  </si>
  <si>
    <t>Kearney</t>
  </si>
  <si>
    <t xml:space="preserve">LL Walker - Coleman </t>
  </si>
  <si>
    <t>LL Pullman - Picharella</t>
  </si>
  <si>
    <t>LL Blackledge LL</t>
  </si>
  <si>
    <t>LL Outlet LL</t>
  </si>
  <si>
    <t>LL Paff LL</t>
  </si>
  <si>
    <t>LL Kenny- Hetkewski</t>
  </si>
  <si>
    <t>LLGunning - Zandarski</t>
  </si>
  <si>
    <t>Inlet</t>
  </si>
  <si>
    <t>Meade</t>
  </si>
  <si>
    <t>Tulake commons</t>
  </si>
  <si>
    <t>Beardell</t>
  </si>
  <si>
    <t>Kane-Swift</t>
  </si>
  <si>
    <t>LL McAllister</t>
  </si>
  <si>
    <t>LL Kenny- Swietnicki</t>
  </si>
  <si>
    <t>Beach House Fecal</t>
  </si>
  <si>
    <t>Beach House - E. coli</t>
  </si>
  <si>
    <t>Byrne - Kearney</t>
  </si>
  <si>
    <t>Malloy construction</t>
  </si>
  <si>
    <t>LL Kenny- Picharella</t>
  </si>
  <si>
    <t>East Shore</t>
  </si>
  <si>
    <t>West Shore</t>
  </si>
  <si>
    <t>Sunset side</t>
  </si>
  <si>
    <t>Luciani / drainage</t>
  </si>
  <si>
    <t>Old Lake</t>
  </si>
  <si>
    <t>Shanley - Blake</t>
  </si>
  <si>
    <t>LL Clark Commons</t>
  </si>
  <si>
    <t>LL Zandarski</t>
  </si>
  <si>
    <t xml:space="preserve">LLGunning </t>
  </si>
  <si>
    <t>LL Miles - Ford</t>
  </si>
  <si>
    <t>LL savage - singer</t>
  </si>
  <si>
    <t>Mancuso</t>
  </si>
  <si>
    <t>Meade - Brier</t>
  </si>
  <si>
    <t>Skerda</t>
  </si>
  <si>
    <t>Jun</t>
  </si>
  <si>
    <t>Aug</t>
  </si>
  <si>
    <t>Jul</t>
  </si>
  <si>
    <t>May</t>
  </si>
  <si>
    <t>Microbac Lab Scranton PA</t>
  </si>
  <si>
    <t>Oak -Maple commons</t>
  </si>
  <si>
    <t>Oak - Maple commons</t>
  </si>
  <si>
    <t>When the number of Enterococci exceeds 104/100 ml, there may be other microorganisms present in th ewater which could cause illness, such as gastoenteritis or ear infections.  It is generally recommended by the U.S. Environmental Protection Agency not to swim in water containing enterococci counts that have an average value exceeding 35/100 ml or a single sample result of more than 104/100.  
Thus counts that exceed 104/100 ml are highlighted in red.</t>
  </si>
  <si>
    <t>2014 MLC Beach House Bacteria Results cfu/100mL</t>
  </si>
  <si>
    <t>Not Available</t>
  </si>
  <si>
    <t>Oak - Maple Commons</t>
  </si>
  <si>
    <t>65 East Shore McGraw</t>
  </si>
  <si>
    <t>15 Woods</t>
  </si>
  <si>
    <t>Tulake and Woods</t>
  </si>
  <si>
    <t>End of Shore Point</t>
  </si>
  <si>
    <t>85 Old Lake Road</t>
  </si>
  <si>
    <t>87 East Shore dock</t>
  </si>
  <si>
    <t>50 West Shore construction</t>
  </si>
  <si>
    <t>Little Lake</t>
  </si>
  <si>
    <t>Little lake and Glen Road</t>
  </si>
  <si>
    <t>LL Dame Outlet</t>
  </si>
  <si>
    <r>
      <rPr>
        <sz val="10"/>
        <rFont val="Calibri"/>
        <family val="2"/>
        <scheme val="minor"/>
      </rPr>
      <t>When the number of E. coli/Enterococci exceeds</t>
    </r>
    <r>
      <rPr>
        <sz val="10"/>
        <color rgb="FFFF0000"/>
        <rFont val="Calibri"/>
        <family val="2"/>
        <scheme val="minor"/>
      </rPr>
      <t xml:space="preserve"> 104/100 ml, </t>
    </r>
    <r>
      <rPr>
        <sz val="10"/>
        <rFont val="Calibri"/>
        <family val="2"/>
        <scheme val="minor"/>
      </rPr>
      <t>there may be other microorganisms present in th ewater which could cause illness, such as gastoenteritis or ear infections.  It is generally recommended by the U.S. Environmental Protection Agency not to swim in water containing enterococci counts that have an average value exceeding 35/100 ml or a single sample result of more than</t>
    </r>
    <r>
      <rPr>
        <sz val="10"/>
        <color rgb="FFFF0000"/>
        <rFont val="Calibri"/>
        <family val="2"/>
        <scheme val="minor"/>
      </rPr>
      <t xml:space="preserve"> 104/100.  Thus counts that exceed 104/100 ml are highlighted in red.</t>
    </r>
  </si>
  <si>
    <t>Current Limit recommended</t>
  </si>
  <si>
    <t>&lt;200</t>
  </si>
  <si>
    <t>Pine Road commons</t>
  </si>
  <si>
    <t>57 East Shore New Construction</t>
  </si>
  <si>
    <t>[Reid] New Construction</t>
  </si>
  <si>
    <t>QuantumLabs Analytical &amp; Environmental Laboratories, Inc. Scranton PA</t>
  </si>
  <si>
    <t>3 est</t>
  </si>
  <si>
    <t>1 est</t>
  </si>
  <si>
    <t>none</t>
  </si>
  <si>
    <t>4 est</t>
  </si>
  <si>
    <t>18 est</t>
  </si>
  <si>
    <t>Positive</t>
  </si>
  <si>
    <t>2 est</t>
  </si>
  <si>
    <t>Hawk Mt Labs; Princeton Analytical Labs; QuantumLabs Analitical &amp; Environmental Laboratories, Inc.</t>
  </si>
  <si>
    <t>&lt;2</t>
  </si>
  <si>
    <t>23 est</t>
  </si>
  <si>
    <t>7 est</t>
  </si>
  <si>
    <t>5 est</t>
  </si>
  <si>
    <t>Aqua-Tech Laboratory Mountaintop, PA</t>
  </si>
  <si>
    <t>LeStrange</t>
  </si>
  <si>
    <t>Patoniak</t>
  </si>
  <si>
    <t>Miller/Boland</t>
  </si>
  <si>
    <t>Tucker Dempsey</t>
  </si>
  <si>
    <t>PJ Dempsey</t>
  </si>
  <si>
    <t>Pat Dempsey</t>
  </si>
  <si>
    <t>New Contruction next to Gilboy</t>
  </si>
  <si>
    <t>Frank Kane/Hill</t>
  </si>
  <si>
    <t>land bridge / weir</t>
  </si>
  <si>
    <t>Lilik</t>
  </si>
  <si>
    <t>Dock opposite Point</t>
  </si>
  <si>
    <t>Luciani</t>
  </si>
  <si>
    <t>Hennemuth</t>
  </si>
  <si>
    <t xml:space="preserve">Commons 2nd lot from Hennemuth </t>
  </si>
  <si>
    <t>Leftkowski</t>
  </si>
  <si>
    <t>Inlet [near Kasandra]</t>
  </si>
  <si>
    <t>Blackledge</t>
  </si>
  <si>
    <t>Singer/Savage</t>
  </si>
  <si>
    <t>Walker</t>
  </si>
  <si>
    <t>Donaghey / Cawley</t>
  </si>
  <si>
    <t>Rt of PFdff</t>
  </si>
  <si>
    <t>Zandarski/Commons</t>
  </si>
  <si>
    <t>Kennny</t>
  </si>
  <si>
    <t>Mills / Ford/Coleman</t>
  </si>
  <si>
    <t>Autman/ Gunning</t>
  </si>
  <si>
    <t>Krisanda Commons</t>
  </si>
  <si>
    <t>Giavgnoli</t>
  </si>
  <si>
    <t>Telli</t>
  </si>
  <si>
    <t>Cowley Commons</t>
  </si>
  <si>
    <t>Wastella</t>
  </si>
  <si>
    <t>Red Brick [Foley]</t>
  </si>
  <si>
    <t>Commons [McGraw]</t>
  </si>
  <si>
    <t>La Strange Lot</t>
  </si>
  <si>
    <t>Gazebo at Maple Commons</t>
  </si>
  <si>
    <t>Outside stone fireplace [Reid]</t>
  </si>
  <si>
    <t>Malloy/ Mariotti</t>
  </si>
  <si>
    <t>Pitoniak</t>
  </si>
  <si>
    <t>Dorsey</t>
  </si>
  <si>
    <t>Kotaletti's</t>
  </si>
  <si>
    <t>Moran</t>
  </si>
  <si>
    <t>2019 MLC Clearwater - Water Testing Results - cfu/100mL</t>
  </si>
  <si>
    <t>2017 MLC Clearwater - Water Testing Results - cfu/100mL</t>
  </si>
  <si>
    <t>2018 MLC Clearwater - Water Testing Results - cfu/100mL</t>
  </si>
  <si>
    <t>2016 MLC Clearwater - Water Testing Results - cfu/100mL</t>
  </si>
  <si>
    <t>2015 MLC Clearwater - Water Testing Results - cfu/100mL</t>
  </si>
  <si>
    <t>2013 MLC Clearwater - Water Testing Results - cfu/100mL</t>
  </si>
  <si>
    <t>2012 MLC Clearwater - Water Testing Results - cfu/100mL</t>
  </si>
  <si>
    <t>2011 MLC Clearwater - Water Testing Results - cfu/100mL</t>
  </si>
  <si>
    <t>2010 MLC Clearwater - Water Testing Results - cfu/100mL</t>
  </si>
  <si>
    <r>
      <t xml:space="preserve">When the number of Enterococci exceeds </t>
    </r>
    <r>
      <rPr>
        <sz val="10"/>
        <color rgb="FFFF0000"/>
        <rFont val="Calibri"/>
        <family val="2"/>
        <scheme val="minor"/>
      </rPr>
      <t>104/100</t>
    </r>
    <r>
      <rPr>
        <sz val="10"/>
        <color theme="1"/>
        <rFont val="Calibri"/>
        <family val="2"/>
        <scheme val="minor"/>
      </rPr>
      <t xml:space="preserve"> ml, there may be other microorganisms present in th ewater which could cause illness, such as gastoenteritis or ear infections.  It is generally recommended by the U.S. Environmental Protection Agency not to swim in water containing enterococci counts that have an average value exceeding 35/100 ml or a single sample result of more than</t>
    </r>
    <r>
      <rPr>
        <sz val="10"/>
        <color rgb="FFFF0000"/>
        <rFont val="Calibri"/>
        <family val="2"/>
        <scheme val="minor"/>
      </rPr>
      <t xml:space="preserve"> 104/100.  Thus counts that exceed 104/100 ml are highlighted in red.</t>
    </r>
  </si>
  <si>
    <r>
      <t xml:space="preserve">2021 MLC Community Center - </t>
    </r>
    <r>
      <rPr>
        <b/>
        <i/>
        <sz val="14"/>
        <rFont val="Calibri"/>
        <family val="2"/>
        <scheme val="minor"/>
      </rPr>
      <t>Recreational Waterfront</t>
    </r>
    <r>
      <rPr>
        <b/>
        <i/>
        <sz val="14"/>
        <color rgb="FF0000FF"/>
        <rFont val="Calibri"/>
        <family val="2"/>
        <scheme val="minor"/>
      </rPr>
      <t xml:space="preserve"> </t>
    </r>
    <r>
      <rPr>
        <b/>
        <sz val="14"/>
        <color rgb="FF0000FF"/>
        <rFont val="Calibri"/>
        <family val="2"/>
        <scheme val="minor"/>
      </rPr>
      <t>Testing Results - cfu/100mL</t>
    </r>
  </si>
  <si>
    <t>Community Center Waterfront</t>
  </si>
  <si>
    <t>na</t>
  </si>
  <si>
    <t>Clubhouse Drinking Water</t>
  </si>
  <si>
    <t>Total Coliform</t>
  </si>
  <si>
    <t>2020 MLC Clearwater - Water Testing Results - cfu/100mL</t>
  </si>
  <si>
    <t>When the number of E. coli/Enterococci exceeds 104/100 ml, there may be other microorganisms present in th ewater which could cause illness, such as gastoenteritis or ear infections.  It is generally recommended by the U.S. Environmental Protection Agency not to swim in water containing enterococci counts that have an average value exceeding 35/100 ml or a single sample result of more than 104/100.  Thus counts that exceed 104/100 ml are highlighted in red.</t>
  </si>
  <si>
    <r>
      <t xml:space="preserve">2022 MLC Community Center - </t>
    </r>
    <r>
      <rPr>
        <b/>
        <i/>
        <sz val="14"/>
        <rFont val="Calibri"/>
        <family val="2"/>
        <scheme val="minor"/>
      </rPr>
      <t>Recreational Waterfront</t>
    </r>
    <r>
      <rPr>
        <b/>
        <i/>
        <sz val="14"/>
        <color rgb="FF0000FF"/>
        <rFont val="Calibri"/>
        <family val="2"/>
        <scheme val="minor"/>
      </rPr>
      <t xml:space="preserve"> </t>
    </r>
    <r>
      <rPr>
        <b/>
        <sz val="14"/>
        <color rgb="FF0000FF"/>
        <rFont val="Calibri"/>
        <family val="2"/>
        <scheme val="minor"/>
      </rPr>
      <t>Testing Results - cfu/100mL</t>
    </r>
  </si>
  <si>
    <r>
      <t xml:space="preserve">2023 MLC Community Center - </t>
    </r>
    <r>
      <rPr>
        <b/>
        <i/>
        <sz val="14"/>
        <rFont val="Calibri"/>
        <family val="2"/>
        <scheme val="minor"/>
      </rPr>
      <t>Recreational Waterfront</t>
    </r>
    <r>
      <rPr>
        <b/>
        <i/>
        <sz val="14"/>
        <color rgb="FF0000FF"/>
        <rFont val="Calibri"/>
        <family val="2"/>
        <scheme val="minor"/>
      </rPr>
      <t xml:space="preserve"> </t>
    </r>
    <r>
      <rPr>
        <b/>
        <sz val="14"/>
        <color rgb="FF0000FF"/>
        <rFont val="Calibri"/>
        <family val="2"/>
        <scheme val="minor"/>
      </rPr>
      <t>Testing Results - cfu/100mL</t>
    </r>
  </si>
  <si>
    <t>Average thru July</t>
  </si>
  <si>
    <t>Season Average</t>
  </si>
  <si>
    <r>
      <t xml:space="preserve">2023 MLC Community Center - </t>
    </r>
    <r>
      <rPr>
        <b/>
        <i/>
        <sz val="14"/>
        <rFont val="Calibri"/>
        <family val="2"/>
        <scheme val="minor"/>
      </rPr>
      <t>Drinking Water</t>
    </r>
    <r>
      <rPr>
        <b/>
        <sz val="14"/>
        <rFont val="Calibri"/>
        <family val="2"/>
        <scheme val="minor"/>
      </rPr>
      <t xml:space="preserve"> Water Testing Results - cfu/100mL</t>
    </r>
  </si>
  <si>
    <t>&gt;1</t>
  </si>
  <si>
    <t>Average</t>
  </si>
  <si>
    <t>Season Average with out high reading</t>
  </si>
  <si>
    <t>When the number of E. coli/Enterococci exceeds 104/100 ml, there may be other microorganisms present in th ewater which could cause illness, 
such as gastoenteritis or ear infections.  
  It is generally recommended by the U.S. Environmental Protection Agency not to swim in water containing enterococci counts that have an average value exceeding 35/100 ml or a single sample result of more than 104/100.  Thus counts that exceed 104/100 ml are highlighted in red.</t>
  </si>
  <si>
    <t xml:space="preserve">
When the number of E. coli/Enterococci exceeds 104/100 ml, there may be other microorganisms present in the water which could cause illness, 
such as gastoenteritis or ear infections.  
  It is generally recommended by the U.S. Environmental Protection Agency not to swim in water containing enterococci counts that have an average value exceeding 35/100 ml or a single sample result of more than 104/100.  Thus counts that exceed 104/100 ml are highlighted in red.</t>
  </si>
  <si>
    <t>Big Lake Beach House</t>
  </si>
  <si>
    <t>Big Lake 2nd location</t>
  </si>
  <si>
    <t>Location/Site</t>
  </si>
  <si>
    <r>
      <t xml:space="preserve">     2024 MLC Community Center - </t>
    </r>
    <r>
      <rPr>
        <b/>
        <i/>
        <sz val="14"/>
        <rFont val="Calibri"/>
        <family val="2"/>
        <scheme val="minor"/>
      </rPr>
      <t xml:space="preserve">Drinking Water </t>
    </r>
    <r>
      <rPr>
        <b/>
        <sz val="14"/>
        <rFont val="Calibri"/>
        <family val="2"/>
        <scheme val="minor"/>
      </rPr>
      <t>Testing Results - cfu/100mL</t>
    </r>
  </si>
  <si>
    <r>
      <t xml:space="preserve">
When the number of E. coli/Enterococci exceeds</t>
    </r>
    <r>
      <rPr>
        <i/>
        <sz val="11"/>
        <rFont val="Calibri"/>
        <family val="2"/>
        <scheme val="minor"/>
      </rPr>
      <t xml:space="preserve"> 104/100 ml,</t>
    </r>
    <r>
      <rPr>
        <sz val="11"/>
        <rFont val="Calibri"/>
        <family val="2"/>
        <scheme val="minor"/>
      </rPr>
      <t xml:space="preserve"> there may be other microorganisms present in the water 
which could cause illness, such as gastoenteritis or ear infections.  
</t>
    </r>
    <r>
      <rPr>
        <b/>
        <i/>
        <sz val="11"/>
        <rFont val="Calibri"/>
        <family val="2"/>
        <scheme val="minor"/>
      </rPr>
      <t xml:space="preserve">  It is generally recommended by the U.S. Environmental Protection Agency not to swim in water containing enterococci counts 
that have an average value exceeding 35/100 ml or a single sample result of more than 104/100.  
Thus counts that exceed 104/100 ml are highlighted in red.
</t>
    </r>
    <r>
      <rPr>
        <sz val="11"/>
        <rFont val="Calibri"/>
        <family val="2"/>
        <scheme val="minor"/>
      </rPr>
      <t xml:space="preserve">
</t>
    </r>
  </si>
  <si>
    <r>
      <t>2025 MLC Water</t>
    </r>
    <r>
      <rPr>
        <b/>
        <i/>
        <sz val="14"/>
        <rFont val="Calibri"/>
        <family val="2"/>
        <scheme val="minor"/>
      </rPr>
      <t xml:space="preserve"> </t>
    </r>
    <r>
      <rPr>
        <b/>
        <sz val="14"/>
        <rFont val="Calibri"/>
        <family val="2"/>
        <scheme val="minor"/>
      </rPr>
      <t>Testing Results - cfu/100mL</t>
    </r>
  </si>
  <si>
    <t>Absent</t>
  </si>
  <si>
    <r>
      <t>2024 MLC Water</t>
    </r>
    <r>
      <rPr>
        <b/>
        <i/>
        <sz val="14"/>
        <rFont val="Calibri"/>
        <family val="2"/>
        <scheme val="minor"/>
      </rPr>
      <t xml:space="preserve"> </t>
    </r>
    <r>
      <rPr>
        <b/>
        <sz val="14"/>
        <rFont val="Calibri"/>
        <family val="2"/>
        <scheme val="minor"/>
      </rPr>
      <t>Testing Results - cfu/100mL</t>
    </r>
  </si>
  <si>
    <t>Average thru 8/27</t>
  </si>
  <si>
    <t>AlternateAverage</t>
  </si>
  <si>
    <t>LL
Average</t>
  </si>
  <si>
    <t>Avg</t>
  </si>
  <si>
    <t>avg</t>
  </si>
  <si>
    <t xml:space="preserve"> Big 
Lake Beach house</t>
  </si>
  <si>
    <t>Big 
Lake
2nd 
location</t>
  </si>
  <si>
    <t>Limit 245
&lt;200</t>
  </si>
  <si>
    <t xml:space="preserve">  It is generally recommended by the U.S. Environmental Protection Agency not to swim in water containing enterococci counts that have an average value exceeding 35/100 ml or a single sample result of more than 104/100.  
Thus counts that exceed 104/100 ml are highlighted in red.</t>
  </si>
  <si>
    <t>Escherichia coli
Current Limit 
recommended</t>
  </si>
  <si>
    <r>
      <t xml:space="preserve">     2025 MLC Community Center - 
</t>
    </r>
    <r>
      <rPr>
        <b/>
        <i/>
        <sz val="14"/>
        <rFont val="Calibri"/>
        <family val="2"/>
        <scheme val="minor"/>
      </rPr>
      <t xml:space="preserve">Drinking Water </t>
    </r>
    <r>
      <rPr>
        <b/>
        <sz val="14"/>
        <rFont val="Calibri"/>
        <family val="2"/>
        <scheme val="minor"/>
      </rPr>
      <t>Testing Results - cfu/100mL</t>
    </r>
  </si>
  <si>
    <r>
      <t xml:space="preserve">2021 MLC Community Center - </t>
    </r>
    <r>
      <rPr>
        <b/>
        <i/>
        <sz val="14"/>
        <rFont val="Calibri"/>
        <family val="2"/>
        <scheme val="minor"/>
      </rPr>
      <t>Drinking Water</t>
    </r>
    <r>
      <rPr>
        <b/>
        <sz val="14"/>
        <rFont val="Calibri"/>
        <family val="2"/>
        <scheme val="minor"/>
      </rPr>
      <t xml:space="preserve"> </t>
    </r>
    <r>
      <rPr>
        <b/>
        <sz val="14"/>
        <color rgb="FF0000FF"/>
        <rFont val="Calibri"/>
        <family val="2"/>
        <scheme val="minor"/>
      </rPr>
      <t>Water Testing Results - cfu/100mL</t>
    </r>
  </si>
  <si>
    <r>
      <t xml:space="preserve">2022 MLC Community Center - </t>
    </r>
    <r>
      <rPr>
        <b/>
        <i/>
        <sz val="14"/>
        <rFont val="Calibri"/>
        <family val="2"/>
        <scheme val="minor"/>
      </rPr>
      <t>Drinking Water</t>
    </r>
    <r>
      <rPr>
        <b/>
        <sz val="14"/>
        <color rgb="FF0000FF"/>
        <rFont val="Calibri"/>
        <family val="2"/>
        <scheme val="minor"/>
      </rPr>
      <t xml:space="preserve"> Water Testing Results - cfu/100mL</t>
    </r>
  </si>
  <si>
    <r>
      <t>When the number of E. coli/Ensherichia coli exceeds 104/100 ml, there may be other microorganisms present in the water which could cause illness, such as gastroenteritis or ear infections.  It is generally recommended by the U.S. Environmental Protection Agency not to swim in water containing enterococci counts that have an average value exceeding 35/100 ml or a single sample result of more than</t>
    </r>
    <r>
      <rPr>
        <b/>
        <sz val="11"/>
        <rFont val="Calibri"/>
        <family val="2"/>
        <scheme val="minor"/>
      </rPr>
      <t xml:space="preserve"> 104/100</t>
    </r>
    <r>
      <rPr>
        <sz val="11"/>
        <rFont val="Calibri"/>
        <family val="2"/>
        <scheme val="minor"/>
      </rPr>
      <t xml:space="preserve">.  Thus counts that exceed </t>
    </r>
    <r>
      <rPr>
        <b/>
        <sz val="11"/>
        <rFont val="Calibri"/>
        <family val="2"/>
        <scheme val="minor"/>
      </rPr>
      <t xml:space="preserve">104/100 ml </t>
    </r>
    <r>
      <rPr>
        <sz val="11"/>
        <rFont val="Calibri"/>
        <family val="2"/>
        <scheme val="minor"/>
      </rPr>
      <t>are highlighted in red.</t>
    </r>
  </si>
  <si>
    <t xml:space="preserve">When the number of E. coli/Enterococci exceeds 104/100 ml, there may be other microorganisms present in the water 
which could cause illness, such as gastoenteritis or ear infections.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</si>
</sst>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
    <numFmt numFmtId="165" formatCode="0.0"/>
  </numFmts>
  <fonts count="40" x14ac:knownFonts="1">
    <font>
      <sz val="11"/>
      <color theme="1"/>
      <name val="Calibri"/>
      <family val="2"/>
      <scheme val="minor"/>
    </font>
    <font>
      <u/>
      <sz val="11"/>
      <color theme="10"/>
      <name val="Calibri"/>
      <family val="2"/>
      <scheme val="minor"/>
    </font>
    <font>
      <sz val="11"/>
      <color rgb="FF0000FF"/>
      <name val="Calibri"/>
      <family val="2"/>
      <scheme val="minor"/>
    </font>
    <font>
      <sz val="10"/>
      <color theme="1"/>
      <name val="Calibri"/>
      <family val="2"/>
      <scheme val="minor"/>
    </font>
    <font>
      <sz val="11"/>
      <name val="Calibri"/>
      <family val="2"/>
      <scheme val="minor"/>
    </font>
    <font>
      <b/>
      <sz val="11"/>
      <color rgb="FF0000FF"/>
      <name val="Calibri"/>
      <family val="2"/>
      <scheme val="minor"/>
    </font>
    <font>
      <sz val="11"/>
      <color rgb="FFFF0000"/>
      <name val="Calibri"/>
      <family val="2"/>
      <scheme val="minor"/>
    </font>
    <font>
      <sz val="10"/>
      <name val="Calibri"/>
      <family val="2"/>
      <scheme val="minor"/>
    </font>
    <font>
      <sz val="10"/>
      <color rgb="FFFF0000"/>
      <name val="Calibri"/>
      <family val="2"/>
      <scheme val="minor"/>
    </font>
    <font>
      <sz val="9"/>
      <color indexed="81"/>
      <name val="Tahoma"/>
      <family val="2"/>
    </font>
    <font>
      <b/>
      <sz val="9"/>
      <color indexed="81"/>
      <name val="Tahoma"/>
      <family val="2"/>
    </font>
    <font>
      <b/>
      <sz val="14"/>
      <color rgb="FF0000FF"/>
      <name val="Calibri"/>
      <family val="2"/>
      <scheme val="minor"/>
    </font>
    <font>
      <sz val="14"/>
      <name val="Calibri"/>
      <family val="2"/>
      <scheme val="minor"/>
    </font>
    <font>
      <b/>
      <sz val="11"/>
      <color theme="0"/>
      <name val="Calibri"/>
      <family val="2"/>
      <scheme val="minor"/>
    </font>
    <font>
      <sz val="11"/>
      <color theme="0"/>
      <name val="Calibri"/>
      <family val="2"/>
      <scheme val="minor"/>
    </font>
    <font>
      <sz val="11"/>
      <color theme="0" tint="-0.499984740745262"/>
      <name val="Calibri"/>
      <family val="2"/>
      <scheme val="minor"/>
    </font>
    <font>
      <b/>
      <sz val="11"/>
      <name val="Calibri"/>
      <family val="2"/>
      <scheme val="minor"/>
    </font>
    <font>
      <u/>
      <sz val="11"/>
      <name val="Calibri"/>
      <family val="2"/>
      <scheme val="minor"/>
    </font>
    <font>
      <sz val="12"/>
      <name val="Calibri"/>
      <family val="2"/>
      <scheme val="minor"/>
    </font>
    <font>
      <sz val="12"/>
      <color rgb="FF0000FF"/>
      <name val="Calibri"/>
      <family val="2"/>
      <scheme val="minor"/>
    </font>
    <font>
      <sz val="12"/>
      <color theme="2" tint="-0.249977111117893"/>
      <name val="Calibri"/>
      <family val="2"/>
      <scheme val="minor"/>
    </font>
    <font>
      <b/>
      <i/>
      <sz val="14"/>
      <name val="Calibri"/>
      <family val="2"/>
      <scheme val="minor"/>
    </font>
    <font>
      <b/>
      <i/>
      <sz val="14"/>
      <color rgb="FF0000FF"/>
      <name val="Calibri"/>
      <family val="2"/>
      <scheme val="minor"/>
    </font>
    <font>
      <sz val="12"/>
      <color rgb="FFFF0000"/>
      <name val="Calibri"/>
      <family val="2"/>
      <scheme val="minor"/>
    </font>
    <font>
      <sz val="12"/>
      <color theme="2"/>
      <name val="Calibri"/>
      <family val="2"/>
      <scheme val="minor"/>
    </font>
    <font>
      <sz val="11"/>
      <color rgb="FFAEAAAA"/>
      <name val="Calibri"/>
      <family val="2"/>
      <scheme val="minor"/>
    </font>
    <font>
      <sz val="11"/>
      <color rgb="FFFFFFFF"/>
      <name val="Calibri"/>
      <family val="2"/>
      <scheme val="minor"/>
    </font>
    <font>
      <sz val="11"/>
      <color theme="0" tint="-0.34998626667073579"/>
      <name val="Calibri"/>
      <family val="2"/>
      <scheme val="minor"/>
    </font>
    <font>
      <sz val="12"/>
      <color theme="0" tint="-0.34998626667073579"/>
      <name val="Calibri"/>
      <family val="2"/>
      <scheme val="minor"/>
    </font>
    <font>
      <b/>
      <sz val="11"/>
      <color theme="0" tint="-0.34998626667073579"/>
      <name val="Calibri"/>
      <family val="2"/>
      <scheme val="minor"/>
    </font>
    <font>
      <sz val="11"/>
      <color theme="0" tint="-0.249977111117893"/>
      <name val="Calibri"/>
      <family val="2"/>
      <scheme val="minor"/>
    </font>
    <font>
      <b/>
      <sz val="14"/>
      <name val="Calibri"/>
      <family val="2"/>
      <scheme val="minor"/>
    </font>
    <font>
      <u/>
      <sz val="11"/>
      <color rgb="FF0000FF"/>
      <name val="Calibri"/>
      <family val="2"/>
      <scheme val="minor"/>
    </font>
    <font>
      <sz val="12"/>
      <color theme="0" tint="-0.249977111117893"/>
      <name val="Calibri"/>
      <family val="2"/>
      <scheme val="minor"/>
    </font>
    <font>
      <sz val="11"/>
      <color theme="0" tint="-0.14999847407452621"/>
      <name val="Calibri"/>
      <family val="2"/>
      <scheme val="minor"/>
    </font>
    <font>
      <sz val="11"/>
      <color theme="2"/>
      <name val="Calibri"/>
      <family val="2"/>
      <scheme val="minor"/>
    </font>
    <font>
      <i/>
      <sz val="11"/>
      <name val="Calibri"/>
      <family val="2"/>
      <scheme val="minor"/>
    </font>
    <font>
      <b/>
      <i/>
      <sz val="11"/>
      <name val="Calibri"/>
      <family val="2"/>
      <scheme val="minor"/>
    </font>
    <font>
      <b/>
      <sz val="12"/>
      <name val="Calibri"/>
      <family val="2"/>
      <scheme val="minor"/>
    </font>
    <font>
      <b/>
      <sz val="11"/>
      <color rgb="FFFF0000"/>
      <name val="Calibri"/>
      <family val="2"/>
      <scheme val="minor"/>
    </font>
  </fonts>
  <fills count="13">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DDEBF7"/>
        <bgColor rgb="FF000000"/>
      </patternFill>
    </fill>
    <fill>
      <patternFill patternType="solid">
        <fgColor rgb="FFFFFFFF"/>
        <bgColor rgb="FF000000"/>
      </patternFill>
    </fill>
    <fill>
      <patternFill patternType="solid">
        <fgColor rgb="FFE7E6E6"/>
        <bgColor rgb="FF000000"/>
      </patternFill>
    </fill>
    <fill>
      <patternFill patternType="solid">
        <fgColor theme="5"/>
        <bgColor indexed="64"/>
      </patternFill>
    </fill>
    <fill>
      <patternFill patternType="solid">
        <fgColor theme="4" tint="0.79998168889431442"/>
        <bgColor indexed="64"/>
      </patternFill>
    </fill>
    <fill>
      <patternFill patternType="solid">
        <fgColor theme="9" tint="0.39997558519241921"/>
        <bgColor indexed="64"/>
      </patternFill>
    </fill>
  </fills>
  <borders count="33">
    <border>
      <left/>
      <right/>
      <top/>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top/>
      <bottom style="medium">
        <color indexed="64"/>
      </bottom>
      <diagonal/>
    </border>
  </borders>
  <cellStyleXfs count="2">
    <xf numFmtId="0" fontId="0" fillId="0" borderId="0"/>
    <xf numFmtId="0" fontId="1" fillId="0" borderId="0" applyNumberFormat="0" applyFill="0" applyBorder="0" applyAlignment="0" applyProtection="0"/>
  </cellStyleXfs>
  <cellXfs count="481">
    <xf numFmtId="0" fontId="0" fillId="0" borderId="0" xfId="0"/>
    <xf numFmtId="0" fontId="0" fillId="0" borderId="0" xfId="0" applyAlignment="1">
      <alignment horizontal="right"/>
    </xf>
    <xf numFmtId="0" fontId="1" fillId="0" borderId="0" xfId="1"/>
    <xf numFmtId="0" fontId="2" fillId="0" borderId="0" xfId="0" applyFont="1"/>
    <xf numFmtId="14" fontId="2" fillId="0" borderId="0" xfId="0" applyNumberFormat="1" applyFont="1"/>
    <xf numFmtId="16" fontId="2" fillId="2" borderId="0" xfId="0" applyNumberFormat="1" applyFont="1" applyFill="1" applyAlignment="1">
      <alignment horizontal="right"/>
    </xf>
    <xf numFmtId="16" fontId="0" fillId="2" borderId="0" xfId="0" applyNumberFormat="1" applyFill="1" applyAlignment="1">
      <alignment horizontal="right"/>
    </xf>
    <xf numFmtId="16" fontId="0" fillId="2" borderId="7" xfId="0" applyNumberFormat="1" applyFill="1" applyBorder="1" applyAlignment="1">
      <alignment horizontal="right"/>
    </xf>
    <xf numFmtId="0" fontId="2" fillId="0" borderId="0" xfId="0" applyFont="1" applyAlignment="1">
      <alignment horizontal="right"/>
    </xf>
    <xf numFmtId="0" fontId="0" fillId="0" borderId="7" xfId="0" applyBorder="1"/>
    <xf numFmtId="0" fontId="0" fillId="0" borderId="8" xfId="0" applyBorder="1"/>
    <xf numFmtId="0" fontId="0" fillId="2" borderId="6" xfId="0" applyFill="1" applyBorder="1"/>
    <xf numFmtId="16" fontId="2" fillId="2" borderId="7" xfId="0" applyNumberFormat="1" applyFont="1" applyFill="1" applyBorder="1" applyAlignment="1">
      <alignment horizontal="right"/>
    </xf>
    <xf numFmtId="0" fontId="2" fillId="0" borderId="7" xfId="0" applyFont="1" applyBorder="1"/>
    <xf numFmtId="0" fontId="0" fillId="0" borderId="1" xfId="0" applyBorder="1"/>
    <xf numFmtId="0" fontId="0" fillId="0" borderId="1" xfId="0" applyBorder="1" applyAlignment="1">
      <alignment horizontal="right"/>
    </xf>
    <xf numFmtId="0" fontId="0" fillId="0" borderId="2" xfId="0" applyBorder="1"/>
    <xf numFmtId="16" fontId="2" fillId="2" borderId="0" xfId="0" applyNumberFormat="1" applyFont="1" applyFill="1"/>
    <xf numFmtId="16" fontId="2" fillId="2" borderId="7" xfId="0" applyNumberFormat="1" applyFont="1" applyFill="1" applyBorder="1"/>
    <xf numFmtId="16" fontId="0" fillId="2" borderId="0" xfId="0" applyNumberFormat="1" applyFill="1"/>
    <xf numFmtId="0" fontId="2" fillId="0" borderId="10" xfId="0" applyFont="1" applyBorder="1"/>
    <xf numFmtId="16" fontId="2" fillId="0" borderId="9" xfId="0" applyNumberFormat="1" applyFont="1" applyBorder="1"/>
    <xf numFmtId="16" fontId="5" fillId="0" borderId="9" xfId="0" applyNumberFormat="1" applyFont="1" applyBorder="1"/>
    <xf numFmtId="16" fontId="2" fillId="0" borderId="8" xfId="0" applyNumberFormat="1" applyFont="1" applyBorder="1"/>
    <xf numFmtId="16" fontId="2" fillId="0" borderId="10" xfId="0" applyNumberFormat="1" applyFont="1" applyBorder="1"/>
    <xf numFmtId="0" fontId="6" fillId="0" borderId="0" xfId="0" applyFont="1"/>
    <xf numFmtId="0" fontId="0" fillId="0" borderId="0" xfId="0" applyAlignment="1">
      <alignment horizontal="left"/>
    </xf>
    <xf numFmtId="0" fontId="6" fillId="0" borderId="0" xfId="0" applyFont="1" applyAlignment="1">
      <alignment horizontal="right"/>
    </xf>
    <xf numFmtId="0" fontId="0" fillId="2" borderId="12" xfId="0" applyFill="1" applyBorder="1"/>
    <xf numFmtId="0" fontId="2" fillId="4" borderId="0" xfId="0" applyFont="1" applyFill="1"/>
    <xf numFmtId="0" fontId="2" fillId="4" borderId="0" xfId="0" applyFont="1" applyFill="1" applyAlignment="1">
      <alignment horizontal="right"/>
    </xf>
    <xf numFmtId="16" fontId="2" fillId="4" borderId="6" xfId="0" applyNumberFormat="1" applyFont="1" applyFill="1" applyBorder="1"/>
    <xf numFmtId="0" fontId="0" fillId="0" borderId="11" xfId="0" applyBorder="1"/>
    <xf numFmtId="0" fontId="0" fillId="4" borderId="1" xfId="0" applyFill="1" applyBorder="1" applyAlignment="1">
      <alignment horizontal="right"/>
    </xf>
    <xf numFmtId="0" fontId="0" fillId="4" borderId="1" xfId="0" applyFill="1" applyBorder="1"/>
    <xf numFmtId="0" fontId="0" fillId="4" borderId="6" xfId="0" applyFill="1" applyBorder="1"/>
    <xf numFmtId="0" fontId="0" fillId="4" borderId="0" xfId="0" applyFill="1" applyAlignment="1">
      <alignment horizontal="right"/>
    </xf>
    <xf numFmtId="0" fontId="0" fillId="4" borderId="0" xfId="0" applyFill="1"/>
    <xf numFmtId="16" fontId="2" fillId="0" borderId="6" xfId="0" applyNumberFormat="1" applyFont="1" applyBorder="1"/>
    <xf numFmtId="0" fontId="5" fillId="0" borderId="0" xfId="0" applyFont="1" applyAlignment="1">
      <alignment horizontal="center"/>
    </xf>
    <xf numFmtId="0" fontId="2" fillId="0" borderId="1" xfId="0" applyFont="1" applyBorder="1" applyAlignment="1">
      <alignment horizontal="right"/>
    </xf>
    <xf numFmtId="0" fontId="2" fillId="0" borderId="9" xfId="0" applyFont="1" applyBorder="1"/>
    <xf numFmtId="0" fontId="2" fillId="0" borderId="8" xfId="0" applyFont="1" applyBorder="1"/>
    <xf numFmtId="0" fontId="2" fillId="0" borderId="1" xfId="0" applyFont="1" applyBorder="1"/>
    <xf numFmtId="0" fontId="2" fillId="0" borderId="2" xfId="0" applyFont="1" applyBorder="1"/>
    <xf numFmtId="16" fontId="0" fillId="2" borderId="13" xfId="0" applyNumberFormat="1" applyFill="1" applyBorder="1" applyAlignment="1">
      <alignment horizontal="right"/>
    </xf>
    <xf numFmtId="16" fontId="2" fillId="2" borderId="13" xfId="0" applyNumberFormat="1" applyFont="1" applyFill="1" applyBorder="1" applyAlignment="1">
      <alignment horizontal="right"/>
    </xf>
    <xf numFmtId="0" fontId="0" fillId="2" borderId="13" xfId="0" applyFill="1" applyBorder="1" applyAlignment="1">
      <alignment horizontal="right"/>
    </xf>
    <xf numFmtId="0" fontId="0" fillId="2" borderId="6" xfId="0" applyFill="1" applyBorder="1" applyAlignment="1">
      <alignment horizontal="center"/>
    </xf>
    <xf numFmtId="16" fontId="4" fillId="2" borderId="0" xfId="0" applyNumberFormat="1" applyFont="1" applyFill="1" applyAlignment="1">
      <alignment horizontal="right"/>
    </xf>
    <xf numFmtId="0" fontId="2" fillId="4" borderId="6" xfId="0" applyFont="1" applyFill="1" applyBorder="1"/>
    <xf numFmtId="1" fontId="0" fillId="4" borderId="1" xfId="0" applyNumberFormat="1" applyFill="1" applyBorder="1" applyAlignment="1">
      <alignment horizontal="right"/>
    </xf>
    <xf numFmtId="0" fontId="6" fillId="4" borderId="1" xfId="0" applyFont="1" applyFill="1" applyBorder="1"/>
    <xf numFmtId="0" fontId="2" fillId="4" borderId="13" xfId="0" applyFont="1" applyFill="1" applyBorder="1" applyAlignment="1">
      <alignment horizontal="right"/>
    </xf>
    <xf numFmtId="16" fontId="2" fillId="0" borderId="1" xfId="0" applyNumberFormat="1" applyFont="1" applyBorder="1"/>
    <xf numFmtId="164" fontId="2" fillId="2" borderId="13" xfId="0" applyNumberFormat="1" applyFont="1" applyFill="1" applyBorder="1"/>
    <xf numFmtId="16" fontId="6" fillId="2" borderId="13" xfId="0" applyNumberFormat="1" applyFont="1" applyFill="1" applyBorder="1" applyAlignment="1">
      <alignment horizontal="right"/>
    </xf>
    <xf numFmtId="164" fontId="2" fillId="2" borderId="13" xfId="0" applyNumberFormat="1" applyFont="1" applyFill="1" applyBorder="1" applyAlignment="1">
      <alignment horizontal="right"/>
    </xf>
    <xf numFmtId="0" fontId="0" fillId="4" borderId="13" xfId="0" applyFill="1" applyBorder="1"/>
    <xf numFmtId="0" fontId="0" fillId="4" borderId="11" xfId="0" applyFill="1" applyBorder="1"/>
    <xf numFmtId="0" fontId="5" fillId="0" borderId="0" xfId="0" applyFont="1"/>
    <xf numFmtId="16" fontId="2" fillId="4" borderId="11" xfId="0" applyNumberFormat="1" applyFont="1" applyFill="1" applyBorder="1"/>
    <xf numFmtId="16" fontId="5" fillId="0" borderId="10" xfId="0" applyNumberFormat="1" applyFont="1" applyBorder="1"/>
    <xf numFmtId="0" fontId="0" fillId="0" borderId="0" xfId="0" applyAlignment="1">
      <alignment horizontal="center"/>
    </xf>
    <xf numFmtId="164" fontId="2" fillId="2" borderId="14" xfId="0" applyNumberFormat="1" applyFont="1" applyFill="1" applyBorder="1"/>
    <xf numFmtId="0" fontId="0" fillId="2" borderId="12" xfId="0" applyFill="1" applyBorder="1" applyAlignment="1">
      <alignment horizontal="center"/>
    </xf>
    <xf numFmtId="16" fontId="2" fillId="0" borderId="8" xfId="0" applyNumberFormat="1" applyFont="1" applyBorder="1" applyAlignment="1">
      <alignment horizontal="center"/>
    </xf>
    <xf numFmtId="16" fontId="5" fillId="0" borderId="9" xfId="0" applyNumberFormat="1" applyFont="1" applyBorder="1" applyAlignment="1">
      <alignment horizontal="center"/>
    </xf>
    <xf numFmtId="16" fontId="2" fillId="0" borderId="9" xfId="0" applyNumberFormat="1" applyFont="1" applyBorder="1" applyAlignment="1">
      <alignment horizontal="center"/>
    </xf>
    <xf numFmtId="0" fontId="1" fillId="0" borderId="0" xfId="1" applyAlignment="1">
      <alignment horizontal="center"/>
    </xf>
    <xf numFmtId="0" fontId="2" fillId="0" borderId="0" xfId="0" applyFont="1" applyAlignment="1">
      <alignment horizontal="center"/>
    </xf>
    <xf numFmtId="0" fontId="6" fillId="0" borderId="1" xfId="0" applyFont="1" applyBorder="1"/>
    <xf numFmtId="0" fontId="0" fillId="0" borderId="15" xfId="0" applyBorder="1"/>
    <xf numFmtId="1" fontId="2" fillId="0" borderId="1" xfId="0" applyNumberFormat="1" applyFont="1" applyBorder="1" applyAlignment="1">
      <alignment horizontal="right"/>
    </xf>
    <xf numFmtId="165" fontId="2" fillId="0" borderId="1" xfId="0" applyNumberFormat="1" applyFont="1" applyBorder="1"/>
    <xf numFmtId="165" fontId="2" fillId="0" borderId="1" xfId="0" applyNumberFormat="1" applyFont="1" applyBorder="1" applyAlignment="1">
      <alignment horizontal="right"/>
    </xf>
    <xf numFmtId="16" fontId="15" fillId="2" borderId="13" xfId="0" applyNumberFormat="1" applyFont="1" applyFill="1" applyBorder="1" applyAlignment="1">
      <alignment horizontal="right"/>
    </xf>
    <xf numFmtId="164" fontId="15" fillId="2" borderId="13" xfId="0" applyNumberFormat="1" applyFont="1" applyFill="1" applyBorder="1"/>
    <xf numFmtId="0" fontId="15" fillId="0" borderId="0" xfId="0" applyFont="1"/>
    <xf numFmtId="0" fontId="15" fillId="0" borderId="7" xfId="0" applyFont="1" applyBorder="1"/>
    <xf numFmtId="0" fontId="15" fillId="0" borderId="1" xfId="0" applyFont="1" applyBorder="1"/>
    <xf numFmtId="0" fontId="15" fillId="0" borderId="2" xfId="0" applyFont="1" applyBorder="1"/>
    <xf numFmtId="16" fontId="15" fillId="0" borderId="9" xfId="0" applyNumberFormat="1" applyFont="1" applyBorder="1" applyAlignment="1">
      <alignment horizontal="center"/>
    </xf>
    <xf numFmtId="0" fontId="15" fillId="0" borderId="0" xfId="0" applyFont="1" applyAlignment="1">
      <alignment horizontal="right"/>
    </xf>
    <xf numFmtId="16" fontId="15" fillId="0" borderId="8" xfId="0" applyNumberFormat="1" applyFont="1" applyBorder="1" applyAlignment="1">
      <alignment horizontal="center"/>
    </xf>
    <xf numFmtId="0" fontId="15" fillId="0" borderId="1" xfId="0" applyFont="1" applyBorder="1" applyAlignment="1">
      <alignment horizontal="right"/>
    </xf>
    <xf numFmtId="16" fontId="2" fillId="0" borderId="10" xfId="0" applyNumberFormat="1" applyFont="1" applyBorder="1" applyAlignment="1">
      <alignment horizontal="center"/>
    </xf>
    <xf numFmtId="0" fontId="4" fillId="2" borderId="12" xfId="0" applyFont="1" applyFill="1" applyBorder="1" applyAlignment="1">
      <alignment horizontal="center"/>
    </xf>
    <xf numFmtId="0" fontId="4" fillId="0" borderId="0" xfId="0" applyFont="1"/>
    <xf numFmtId="0" fontId="4" fillId="0" borderId="0" xfId="0" applyFont="1" applyAlignment="1">
      <alignment horizontal="right"/>
    </xf>
    <xf numFmtId="0" fontId="4" fillId="0" borderId="0" xfId="0" applyFont="1" applyAlignment="1">
      <alignment horizontal="left"/>
    </xf>
    <xf numFmtId="0" fontId="17" fillId="0" borderId="0" xfId="1" applyFont="1" applyAlignment="1">
      <alignment horizontal="center"/>
    </xf>
    <xf numFmtId="0" fontId="4" fillId="0" borderId="0" xfId="0" applyFont="1" applyAlignment="1">
      <alignment horizontal="center"/>
    </xf>
    <xf numFmtId="0" fontId="14" fillId="0" borderId="0" xfId="0" applyFont="1" applyAlignment="1">
      <alignment horizontal="right"/>
    </xf>
    <xf numFmtId="0" fontId="14" fillId="0" borderId="0" xfId="0" applyFont="1"/>
    <xf numFmtId="0" fontId="14" fillId="0" borderId="7" xfId="0" applyFont="1" applyBorder="1"/>
    <xf numFmtId="16" fontId="13" fillId="0" borderId="9" xfId="0" applyNumberFormat="1" applyFont="1" applyBorder="1" applyAlignment="1">
      <alignment horizontal="center"/>
    </xf>
    <xf numFmtId="0" fontId="18" fillId="2" borderId="12" xfId="0" applyFont="1" applyFill="1" applyBorder="1" applyAlignment="1">
      <alignment horizontal="center"/>
    </xf>
    <xf numFmtId="16" fontId="19" fillId="2" borderId="13" xfId="0" applyNumberFormat="1" applyFont="1" applyFill="1" applyBorder="1" applyAlignment="1">
      <alignment horizontal="right"/>
    </xf>
    <xf numFmtId="16" fontId="18" fillId="0" borderId="10" xfId="0" applyNumberFormat="1" applyFont="1" applyBorder="1" applyAlignment="1">
      <alignment horizontal="center"/>
    </xf>
    <xf numFmtId="0" fontId="19" fillId="0" borderId="0" xfId="0" applyFont="1"/>
    <xf numFmtId="0" fontId="19" fillId="0" borderId="0" xfId="0" applyFont="1" applyAlignment="1">
      <alignment horizontal="right"/>
    </xf>
    <xf numFmtId="0" fontId="20" fillId="0" borderId="0" xfId="0" applyFont="1" applyAlignment="1">
      <alignment horizontal="right"/>
    </xf>
    <xf numFmtId="0" fontId="18" fillId="0" borderId="0" xfId="0" applyFont="1" applyAlignment="1">
      <alignment horizontal="right"/>
    </xf>
    <xf numFmtId="16" fontId="18" fillId="0" borderId="8" xfId="0" applyNumberFormat="1" applyFont="1" applyBorder="1" applyAlignment="1">
      <alignment horizontal="center"/>
    </xf>
    <xf numFmtId="0" fontId="19" fillId="0" borderId="1" xfId="0" applyFont="1" applyBorder="1" applyAlignment="1">
      <alignment horizontal="right"/>
    </xf>
    <xf numFmtId="165" fontId="19" fillId="0" borderId="1" xfId="0" applyNumberFormat="1" applyFont="1" applyBorder="1" applyAlignment="1">
      <alignment horizontal="right"/>
    </xf>
    <xf numFmtId="16" fontId="23" fillId="2" borderId="13" xfId="0" applyNumberFormat="1" applyFont="1" applyFill="1" applyBorder="1" applyAlignment="1">
      <alignment horizontal="right"/>
    </xf>
    <xf numFmtId="0" fontId="23" fillId="0" borderId="0" xfId="0" applyFont="1" applyAlignment="1">
      <alignment horizontal="right"/>
    </xf>
    <xf numFmtId="0" fontId="23" fillId="0" borderId="1" xfId="0" applyFont="1" applyBorder="1" applyAlignment="1">
      <alignment horizontal="right"/>
    </xf>
    <xf numFmtId="16" fontId="19" fillId="6" borderId="13" xfId="0" applyNumberFormat="1" applyFont="1" applyFill="1" applyBorder="1" applyAlignment="1">
      <alignment horizontal="right"/>
    </xf>
    <xf numFmtId="0" fontId="19" fillId="6" borderId="1" xfId="0" applyFont="1" applyFill="1" applyBorder="1" applyAlignment="1">
      <alignment horizontal="right"/>
    </xf>
    <xf numFmtId="16" fontId="24" fillId="2" borderId="13" xfId="0" applyNumberFormat="1" applyFont="1" applyFill="1" applyBorder="1" applyAlignment="1">
      <alignment horizontal="right"/>
    </xf>
    <xf numFmtId="0" fontId="24" fillId="0" borderId="0" xfId="0" applyFont="1" applyAlignment="1">
      <alignment horizontal="right"/>
    </xf>
    <xf numFmtId="0" fontId="24" fillId="0" borderId="1" xfId="0" applyFont="1" applyBorder="1" applyAlignment="1">
      <alignment horizontal="right"/>
    </xf>
    <xf numFmtId="0" fontId="4" fillId="9" borderId="12" xfId="0" applyFont="1" applyFill="1" applyBorder="1" applyAlignment="1">
      <alignment horizontal="center"/>
    </xf>
    <xf numFmtId="16" fontId="2" fillId="9" borderId="13" xfId="0" applyNumberFormat="1" applyFont="1" applyFill="1" applyBorder="1" applyAlignment="1">
      <alignment horizontal="right"/>
    </xf>
    <xf numFmtId="16" fontId="25" fillId="9" borderId="13" xfId="0" applyNumberFormat="1" applyFont="1" applyFill="1" applyBorder="1" applyAlignment="1">
      <alignment horizontal="right"/>
    </xf>
    <xf numFmtId="16" fontId="2" fillId="9" borderId="13" xfId="0" applyNumberFormat="1" applyFont="1" applyFill="1" applyBorder="1"/>
    <xf numFmtId="16" fontId="2" fillId="9" borderId="14" xfId="0" applyNumberFormat="1" applyFont="1" applyFill="1" applyBorder="1"/>
    <xf numFmtId="0" fontId="4" fillId="0" borderId="10" xfId="0" applyFont="1" applyBorder="1" applyAlignment="1">
      <alignment horizontal="center"/>
    </xf>
    <xf numFmtId="0" fontId="25" fillId="0" borderId="0" xfId="0" applyFont="1"/>
    <xf numFmtId="0" fontId="25" fillId="0" borderId="0" xfId="0" applyFont="1" applyAlignment="1">
      <alignment horizontal="right"/>
    </xf>
    <xf numFmtId="0" fontId="25" fillId="0" borderId="7" xfId="0" applyFont="1" applyBorder="1"/>
    <xf numFmtId="0" fontId="4" fillId="0" borderId="8" xfId="0" applyFont="1" applyBorder="1" applyAlignment="1">
      <alignment horizontal="center"/>
    </xf>
    <xf numFmtId="0" fontId="25" fillId="0" borderId="1" xfId="0" applyFont="1" applyBorder="1" applyAlignment="1">
      <alignment horizontal="right"/>
    </xf>
    <xf numFmtId="0" fontId="2" fillId="0" borderId="2" xfId="0" applyFont="1" applyBorder="1" applyAlignment="1">
      <alignment horizontal="right"/>
    </xf>
    <xf numFmtId="0" fontId="26" fillId="0" borderId="0" xfId="0" applyFont="1"/>
    <xf numFmtId="0" fontId="26" fillId="0" borderId="0" xfId="0" applyFont="1" applyAlignment="1">
      <alignment horizontal="right"/>
    </xf>
    <xf numFmtId="0" fontId="15" fillId="0" borderId="0" xfId="0" applyFont="1" applyAlignment="1">
      <alignment horizontal="center"/>
    </xf>
    <xf numFmtId="16" fontId="13" fillId="0" borderId="0" xfId="0" applyNumberFormat="1" applyFont="1" applyAlignment="1">
      <alignment horizontal="center"/>
    </xf>
    <xf numFmtId="16" fontId="18" fillId="0" borderId="16" xfId="0" applyNumberFormat="1" applyFont="1" applyBorder="1" applyAlignment="1">
      <alignment horizontal="center"/>
    </xf>
    <xf numFmtId="0" fontId="27" fillId="0" borderId="0" xfId="0" applyFont="1"/>
    <xf numFmtId="0" fontId="27" fillId="0" borderId="0" xfId="0" applyFont="1" applyAlignment="1">
      <alignment horizontal="right"/>
    </xf>
    <xf numFmtId="0" fontId="27" fillId="0" borderId="1" xfId="0" applyFont="1" applyBorder="1"/>
    <xf numFmtId="16" fontId="27" fillId="2" borderId="14" xfId="0" applyNumberFormat="1" applyFont="1" applyFill="1" applyBorder="1" applyAlignment="1">
      <alignment horizontal="right"/>
    </xf>
    <xf numFmtId="0" fontId="28" fillId="0" borderId="7" xfId="0" applyFont="1" applyBorder="1" applyAlignment="1">
      <alignment horizontal="right"/>
    </xf>
    <xf numFmtId="0" fontId="28" fillId="0" borderId="5" xfId="0" applyFont="1" applyBorder="1" applyAlignment="1">
      <alignment horizontal="right"/>
    </xf>
    <xf numFmtId="0" fontId="28" fillId="0" borderId="2" xfId="0" applyFont="1" applyBorder="1" applyAlignment="1">
      <alignment horizontal="right"/>
    </xf>
    <xf numFmtId="16" fontId="29" fillId="0" borderId="10" xfId="0" applyNumberFormat="1" applyFont="1" applyBorder="1" applyAlignment="1">
      <alignment horizontal="center"/>
    </xf>
    <xf numFmtId="0" fontId="27" fillId="0" borderId="13" xfId="0" applyFont="1" applyBorder="1"/>
    <xf numFmtId="0" fontId="27" fillId="0" borderId="13" xfId="0" applyFont="1" applyBorder="1" applyAlignment="1">
      <alignment horizontal="right"/>
    </xf>
    <xf numFmtId="16" fontId="27" fillId="0" borderId="9" xfId="0" applyNumberFormat="1" applyFont="1" applyBorder="1" applyAlignment="1">
      <alignment horizontal="center"/>
    </xf>
    <xf numFmtId="16" fontId="29" fillId="0" borderId="9" xfId="0" applyNumberFormat="1" applyFont="1" applyBorder="1" applyAlignment="1">
      <alignment horizontal="center"/>
    </xf>
    <xf numFmtId="16" fontId="27" fillId="0" borderId="8" xfId="0" applyNumberFormat="1" applyFont="1" applyBorder="1" applyAlignment="1">
      <alignment horizontal="center"/>
    </xf>
    <xf numFmtId="0" fontId="27" fillId="0" borderId="1" xfId="0" applyFont="1" applyBorder="1" applyAlignment="1">
      <alignment horizontal="right"/>
    </xf>
    <xf numFmtId="0" fontId="11" fillId="0" borderId="0" xfId="0" applyFont="1" applyAlignment="1">
      <alignment horizontal="center"/>
    </xf>
    <xf numFmtId="165" fontId="2" fillId="0" borderId="0" xfId="0" applyNumberFormat="1" applyFont="1"/>
    <xf numFmtId="165" fontId="2" fillId="0" borderId="0" xfId="0" applyNumberFormat="1" applyFont="1" applyAlignment="1">
      <alignment horizontal="right"/>
    </xf>
    <xf numFmtId="0" fontId="18" fillId="0" borderId="4" xfId="0" applyFont="1" applyBorder="1" applyAlignment="1">
      <alignment horizontal="right"/>
    </xf>
    <xf numFmtId="0" fontId="32" fillId="4" borderId="6" xfId="1" applyFont="1" applyFill="1" applyBorder="1" applyAlignment="1">
      <alignment horizontal="center"/>
    </xf>
    <xf numFmtId="0" fontId="2" fillId="4" borderId="7" xfId="0" applyFont="1" applyFill="1" applyBorder="1" applyAlignment="1">
      <alignment horizontal="right"/>
    </xf>
    <xf numFmtId="0" fontId="2" fillId="4" borderId="6" xfId="0" applyFont="1" applyFill="1" applyBorder="1" applyAlignment="1">
      <alignment horizontal="center"/>
    </xf>
    <xf numFmtId="0" fontId="2" fillId="4" borderId="0" xfId="0" applyFont="1" applyFill="1" applyAlignment="1">
      <alignment horizontal="left"/>
    </xf>
    <xf numFmtId="0" fontId="2" fillId="4" borderId="11" xfId="0" applyFont="1" applyFill="1" applyBorder="1" applyAlignment="1">
      <alignment horizontal="center"/>
    </xf>
    <xf numFmtId="0" fontId="2" fillId="4" borderId="1" xfId="0" applyFont="1" applyFill="1" applyBorder="1"/>
    <xf numFmtId="0" fontId="2" fillId="4" borderId="1" xfId="0" applyFont="1" applyFill="1" applyBorder="1" applyAlignment="1">
      <alignment horizontal="right"/>
    </xf>
    <xf numFmtId="0" fontId="2" fillId="4" borderId="2" xfId="0" applyFont="1" applyFill="1" applyBorder="1" applyAlignment="1">
      <alignment horizontal="right"/>
    </xf>
    <xf numFmtId="165" fontId="5" fillId="4" borderId="17" xfId="0" applyNumberFormat="1" applyFont="1" applyFill="1" applyBorder="1" applyAlignment="1">
      <alignment horizontal="center" vertical="center"/>
    </xf>
    <xf numFmtId="165" fontId="5" fillId="4" borderId="18" xfId="0" applyNumberFormat="1" applyFont="1" applyFill="1" applyBorder="1" applyAlignment="1">
      <alignment horizontal="center" vertical="center"/>
    </xf>
    <xf numFmtId="164" fontId="15" fillId="2" borderId="14" xfId="0" applyNumberFormat="1" applyFont="1" applyFill="1" applyBorder="1"/>
    <xf numFmtId="0" fontId="15" fillId="4" borderId="0" xfId="0" applyFont="1" applyFill="1"/>
    <xf numFmtId="0" fontId="15" fillId="4" borderId="7" xfId="0" applyFont="1" applyFill="1" applyBorder="1"/>
    <xf numFmtId="0" fontId="2" fillId="4" borderId="6" xfId="0" applyFont="1" applyFill="1" applyBorder="1" applyAlignment="1">
      <alignment horizontal="left"/>
    </xf>
    <xf numFmtId="16" fontId="2" fillId="0" borderId="19" xfId="0" applyNumberFormat="1" applyFont="1" applyBorder="1" applyAlignment="1">
      <alignment horizontal="center"/>
    </xf>
    <xf numFmtId="16" fontId="2" fillId="0" borderId="20" xfId="0" applyNumberFormat="1" applyFont="1" applyBorder="1" applyAlignment="1">
      <alignment horizontal="center"/>
    </xf>
    <xf numFmtId="165" fontId="2" fillId="0" borderId="4" xfId="0" applyNumberFormat="1" applyFont="1" applyBorder="1"/>
    <xf numFmtId="165" fontId="2" fillId="0" borderId="4" xfId="0" applyNumberFormat="1" applyFont="1" applyBorder="1" applyAlignment="1">
      <alignment horizontal="right"/>
    </xf>
    <xf numFmtId="0" fontId="2" fillId="0" borderId="4" xfId="0" applyFont="1" applyBorder="1" applyAlignment="1">
      <alignment horizontal="right"/>
    </xf>
    <xf numFmtId="0" fontId="2" fillId="0" borderId="4" xfId="0" applyFont="1" applyBorder="1"/>
    <xf numFmtId="0" fontId="15" fillId="0" borderId="4" xfId="0" applyFont="1" applyBorder="1"/>
    <xf numFmtId="0" fontId="6" fillId="0" borderId="4" xfId="0" applyFont="1" applyBorder="1"/>
    <xf numFmtId="0" fontId="2" fillId="0" borderId="21" xfId="0" applyFont="1" applyBorder="1"/>
    <xf numFmtId="0" fontId="19" fillId="0" borderId="4" xfId="0" applyFont="1" applyBorder="1" applyAlignment="1">
      <alignment horizontal="right"/>
    </xf>
    <xf numFmtId="0" fontId="32" fillId="0" borderId="6" xfId="1" applyFont="1" applyBorder="1" applyAlignment="1">
      <alignment horizontal="center"/>
    </xf>
    <xf numFmtId="0" fontId="2" fillId="0" borderId="7" xfId="0" applyFont="1" applyBorder="1" applyAlignment="1">
      <alignment horizontal="right"/>
    </xf>
    <xf numFmtId="0" fontId="2" fillId="0" borderId="6" xfId="0" applyFont="1" applyBorder="1" applyAlignment="1">
      <alignment horizontal="center"/>
    </xf>
    <xf numFmtId="0" fontId="2" fillId="0" borderId="0" xfId="0" applyFont="1" applyAlignment="1">
      <alignment horizontal="left"/>
    </xf>
    <xf numFmtId="0" fontId="2" fillId="0" borderId="7" xfId="0" applyFont="1" applyBorder="1" applyAlignment="1">
      <alignment horizontal="left"/>
    </xf>
    <xf numFmtId="0" fontId="2" fillId="0" borderId="11" xfId="0" applyFont="1" applyBorder="1" applyAlignment="1">
      <alignment horizontal="center"/>
    </xf>
    <xf numFmtId="0" fontId="2" fillId="0" borderId="6" xfId="0" applyFont="1" applyBorder="1" applyAlignment="1">
      <alignment horizontal="left"/>
    </xf>
    <xf numFmtId="0" fontId="5" fillId="0" borderId="0" xfId="0" applyFont="1" applyAlignment="1">
      <alignment horizontal="center" vertical="center" wrapText="1"/>
    </xf>
    <xf numFmtId="16" fontId="2" fillId="2" borderId="14" xfId="0" applyNumberFormat="1" applyFont="1" applyFill="1" applyBorder="1" applyAlignment="1">
      <alignment horizontal="right"/>
    </xf>
    <xf numFmtId="16" fontId="2" fillId="0" borderId="22" xfId="0" applyNumberFormat="1" applyFont="1" applyBorder="1" applyAlignment="1">
      <alignment horizontal="center"/>
    </xf>
    <xf numFmtId="16" fontId="2" fillId="0" borderId="17" xfId="0" applyNumberFormat="1" applyFont="1" applyBorder="1" applyAlignment="1">
      <alignment horizontal="center"/>
    </xf>
    <xf numFmtId="0" fontId="0" fillId="4" borderId="13" xfId="0" applyFill="1" applyBorder="1" applyAlignment="1">
      <alignment horizontal="right"/>
    </xf>
    <xf numFmtId="0" fontId="2" fillId="4" borderId="13" xfId="0" applyFont="1" applyFill="1" applyBorder="1"/>
    <xf numFmtId="0" fontId="15" fillId="4" borderId="13" xfId="0" applyFont="1" applyFill="1" applyBorder="1"/>
    <xf numFmtId="0" fontId="6" fillId="4" borderId="13" xfId="0" applyFont="1" applyFill="1" applyBorder="1"/>
    <xf numFmtId="0" fontId="2" fillId="4" borderId="14" xfId="0" applyFont="1" applyFill="1" applyBorder="1"/>
    <xf numFmtId="165" fontId="6" fillId="0" borderId="1" xfId="0" applyNumberFormat="1" applyFont="1" applyBorder="1"/>
    <xf numFmtId="0" fontId="33" fillId="0" borderId="7" xfId="0" applyFont="1" applyBorder="1" applyAlignment="1">
      <alignment horizontal="right"/>
    </xf>
    <xf numFmtId="0" fontId="33" fillId="0" borderId="5" xfId="0" applyFont="1" applyBorder="1" applyAlignment="1">
      <alignment horizontal="right"/>
    </xf>
    <xf numFmtId="16" fontId="18" fillId="0" borderId="3" xfId="0" applyNumberFormat="1" applyFont="1" applyBorder="1" applyAlignment="1">
      <alignment horizontal="center"/>
    </xf>
    <xf numFmtId="0" fontId="33" fillId="0" borderId="0" xfId="0" applyFont="1" applyAlignment="1">
      <alignment horizontal="right"/>
    </xf>
    <xf numFmtId="16" fontId="18" fillId="0" borderId="6" xfId="0" applyNumberFormat="1" applyFont="1" applyBorder="1" applyAlignment="1">
      <alignment horizontal="center"/>
    </xf>
    <xf numFmtId="0" fontId="4" fillId="2" borderId="3" xfId="0" applyFont="1" applyFill="1" applyBorder="1" applyAlignment="1">
      <alignment horizontal="center"/>
    </xf>
    <xf numFmtId="16" fontId="4" fillId="2" borderId="4" xfId="0" applyNumberFormat="1" applyFont="1" applyFill="1" applyBorder="1" applyAlignment="1">
      <alignment horizontal="right"/>
    </xf>
    <xf numFmtId="16" fontId="30" fillId="2" borderId="4" xfId="0" applyNumberFormat="1" applyFont="1" applyFill="1" applyBorder="1" applyAlignment="1">
      <alignment horizontal="right"/>
    </xf>
    <xf numFmtId="16" fontId="30" fillId="2" borderId="5" xfId="0" applyNumberFormat="1" applyFont="1" applyFill="1" applyBorder="1" applyAlignment="1">
      <alignment horizontal="right"/>
    </xf>
    <xf numFmtId="0" fontId="33" fillId="0" borderId="4" xfId="0" applyFont="1" applyBorder="1" applyAlignment="1">
      <alignment horizontal="right"/>
    </xf>
    <xf numFmtId="16" fontId="34" fillId="2" borderId="13" xfId="0" applyNumberFormat="1" applyFont="1" applyFill="1" applyBorder="1" applyAlignment="1">
      <alignment horizontal="right"/>
    </xf>
    <xf numFmtId="164" fontId="34" fillId="2" borderId="13" xfId="0" applyNumberFormat="1" applyFont="1" applyFill="1" applyBorder="1"/>
    <xf numFmtId="164" fontId="34" fillId="2" borderId="14" xfId="0" applyNumberFormat="1" applyFont="1" applyFill="1" applyBorder="1"/>
    <xf numFmtId="0" fontId="34" fillId="0" borderId="0" xfId="0" applyFont="1"/>
    <xf numFmtId="0" fontId="34" fillId="0" borderId="7" xfId="0" applyFont="1" applyBorder="1"/>
    <xf numFmtId="0" fontId="34" fillId="0" borderId="1" xfId="0" applyFont="1" applyBorder="1"/>
    <xf numFmtId="0" fontId="34" fillId="0" borderId="2" xfId="0" applyFont="1" applyBorder="1"/>
    <xf numFmtId="165" fontId="5" fillId="4" borderId="11"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16" fontId="5" fillId="0" borderId="10" xfId="0" applyNumberFormat="1" applyFont="1" applyBorder="1" applyAlignment="1">
      <alignment horizontal="center"/>
    </xf>
    <xf numFmtId="0" fontId="30" fillId="0" borderId="1" xfId="0" applyFont="1" applyBorder="1" applyAlignment="1">
      <alignment horizontal="right"/>
    </xf>
    <xf numFmtId="0" fontId="30" fillId="0" borderId="1" xfId="0" applyFont="1" applyBorder="1"/>
    <xf numFmtId="0" fontId="30" fillId="0" borderId="2" xfId="0" applyFont="1" applyBorder="1"/>
    <xf numFmtId="16" fontId="30" fillId="0" borderId="9" xfId="0" applyNumberFormat="1" applyFont="1" applyBorder="1" applyAlignment="1">
      <alignment horizontal="center"/>
    </xf>
    <xf numFmtId="0" fontId="30" fillId="0" borderId="0" xfId="0" applyFont="1"/>
    <xf numFmtId="0" fontId="30" fillId="0" borderId="0" xfId="0" applyFont="1" applyAlignment="1">
      <alignment horizontal="right"/>
    </xf>
    <xf numFmtId="0" fontId="30" fillId="0" borderId="7" xfId="0" applyFont="1" applyBorder="1"/>
    <xf numFmtId="16" fontId="30" fillId="0" borderId="8" xfId="0" applyNumberFormat="1" applyFont="1" applyBorder="1" applyAlignment="1">
      <alignment horizontal="center"/>
    </xf>
    <xf numFmtId="0" fontId="11" fillId="10" borderId="4" xfId="0" applyFont="1" applyFill="1" applyBorder="1"/>
    <xf numFmtId="0" fontId="11" fillId="10" borderId="5" xfId="0" applyFont="1" applyFill="1" applyBorder="1"/>
    <xf numFmtId="165" fontId="4" fillId="0" borderId="1" xfId="0" applyNumberFormat="1" applyFont="1" applyBorder="1" applyAlignment="1">
      <alignment horizontal="right"/>
    </xf>
    <xf numFmtId="0" fontId="4" fillId="0" borderId="1" xfId="0" applyFont="1" applyBorder="1" applyAlignment="1">
      <alignment horizontal="right"/>
    </xf>
    <xf numFmtId="0" fontId="4" fillId="0" borderId="1" xfId="0" applyFont="1" applyBorder="1"/>
    <xf numFmtId="0" fontId="18" fillId="0" borderId="15" xfId="0" applyFont="1" applyBorder="1" applyAlignment="1">
      <alignment horizontal="right"/>
    </xf>
    <xf numFmtId="0" fontId="31" fillId="11" borderId="13" xfId="0" applyFont="1" applyFill="1" applyBorder="1"/>
    <xf numFmtId="0" fontId="31" fillId="11" borderId="14" xfId="0" applyFont="1" applyFill="1" applyBorder="1"/>
    <xf numFmtId="0" fontId="31" fillId="11" borderId="12" xfId="0" applyFont="1" applyFill="1" applyBorder="1" applyAlignment="1">
      <alignment vertical="center"/>
    </xf>
    <xf numFmtId="0" fontId="19" fillId="0" borderId="15" xfId="0" applyFont="1" applyBorder="1" applyAlignment="1">
      <alignment horizontal="right"/>
    </xf>
    <xf numFmtId="165" fontId="2" fillId="4" borderId="22" xfId="0" applyNumberFormat="1" applyFont="1" applyFill="1" applyBorder="1" applyAlignment="1">
      <alignment horizontal="center" vertical="center"/>
    </xf>
    <xf numFmtId="165" fontId="2" fillId="4" borderId="23" xfId="0" applyNumberFormat="1" applyFont="1" applyFill="1" applyBorder="1" applyAlignment="1">
      <alignment horizontal="center" vertical="center"/>
    </xf>
    <xf numFmtId="0" fontId="0" fillId="0" borderId="0" xfId="0" applyAlignment="1">
      <alignment vertical="center"/>
    </xf>
    <xf numFmtId="0" fontId="4" fillId="4" borderId="6" xfId="0" applyFont="1" applyFill="1" applyBorder="1" applyAlignment="1">
      <alignment horizontal="left"/>
    </xf>
    <xf numFmtId="0" fontId="4" fillId="4" borderId="7" xfId="0" applyFont="1" applyFill="1" applyBorder="1" applyAlignment="1">
      <alignment horizontal="right"/>
    </xf>
    <xf numFmtId="0" fontId="17" fillId="4" borderId="6" xfId="1" applyFont="1" applyFill="1" applyBorder="1" applyAlignment="1">
      <alignment horizontal="center"/>
    </xf>
    <xf numFmtId="0" fontId="4" fillId="4" borderId="6" xfId="0" applyFont="1" applyFill="1" applyBorder="1" applyAlignment="1">
      <alignment horizontal="center"/>
    </xf>
    <xf numFmtId="0" fontId="4" fillId="4" borderId="11" xfId="0" applyFont="1" applyFill="1" applyBorder="1" applyAlignment="1">
      <alignment horizontal="center"/>
    </xf>
    <xf numFmtId="0" fontId="4" fillId="4" borderId="1" xfId="0" applyFont="1" applyFill="1" applyBorder="1"/>
    <xf numFmtId="0" fontId="4" fillId="4" borderId="1" xfId="0" applyFont="1" applyFill="1" applyBorder="1" applyAlignment="1">
      <alignment horizontal="right"/>
    </xf>
    <xf numFmtId="0" fontId="4" fillId="4" borderId="2" xfId="0" applyFont="1" applyFill="1" applyBorder="1" applyAlignment="1">
      <alignment horizontal="right"/>
    </xf>
    <xf numFmtId="16" fontId="4" fillId="0" borderId="9" xfId="0" applyNumberFormat="1" applyFont="1" applyBorder="1" applyAlignment="1">
      <alignment horizontal="center"/>
    </xf>
    <xf numFmtId="16" fontId="4" fillId="0" borderId="8" xfId="0" applyNumberFormat="1" applyFont="1" applyBorder="1" applyAlignment="1">
      <alignment horizontal="center"/>
    </xf>
    <xf numFmtId="0" fontId="11" fillId="4" borderId="4" xfId="0" applyFont="1" applyFill="1" applyBorder="1"/>
    <xf numFmtId="0" fontId="11" fillId="4" borderId="5" xfId="0" applyFont="1" applyFill="1" applyBorder="1"/>
    <xf numFmtId="0" fontId="16" fillId="2" borderId="10" xfId="0" applyFont="1" applyFill="1" applyBorder="1" applyAlignment="1">
      <alignment horizontal="center"/>
    </xf>
    <xf numFmtId="16" fontId="16" fillId="0" borderId="9" xfId="0" applyNumberFormat="1" applyFont="1" applyBorder="1" applyAlignment="1">
      <alignment horizontal="center"/>
    </xf>
    <xf numFmtId="165" fontId="4" fillId="0" borderId="0" xfId="0" applyNumberFormat="1" applyFont="1" applyAlignment="1">
      <alignment horizontal="right"/>
    </xf>
    <xf numFmtId="0" fontId="0" fillId="0" borderId="7" xfId="0" applyBorder="1" applyAlignment="1">
      <alignment vertical="center"/>
    </xf>
    <xf numFmtId="0" fontId="4" fillId="4" borderId="0" xfId="0" applyFont="1" applyFill="1"/>
    <xf numFmtId="0" fontId="4" fillId="4" borderId="0" xfId="0" applyFont="1" applyFill="1" applyAlignment="1">
      <alignment horizontal="right"/>
    </xf>
    <xf numFmtId="0" fontId="4" fillId="0" borderId="7" xfId="0" applyFont="1" applyBorder="1"/>
    <xf numFmtId="0" fontId="16" fillId="0" borderId="0" xfId="0" applyFont="1" applyAlignment="1">
      <alignment horizontal="center" vertical="center" wrapText="1"/>
    </xf>
    <xf numFmtId="0" fontId="4" fillId="4" borderId="0" xfId="0" applyFont="1" applyFill="1" applyAlignment="1">
      <alignment horizontal="left"/>
    </xf>
    <xf numFmtId="0" fontId="15" fillId="0" borderId="6" xfId="0" applyFont="1" applyBorder="1" applyAlignment="1">
      <alignment horizontal="center"/>
    </xf>
    <xf numFmtId="16" fontId="18" fillId="0" borderId="24" xfId="0" applyNumberFormat="1" applyFont="1" applyBorder="1" applyAlignment="1">
      <alignment horizontal="center"/>
    </xf>
    <xf numFmtId="16" fontId="18" fillId="0" borderId="25" xfId="0" applyNumberFormat="1" applyFont="1" applyBorder="1" applyAlignment="1">
      <alignment horizontal="center"/>
    </xf>
    <xf numFmtId="0" fontId="19" fillId="0" borderId="26" xfId="0" applyFont="1" applyBorder="1" applyAlignment="1">
      <alignment horizontal="right"/>
    </xf>
    <xf numFmtId="0" fontId="4" fillId="0" borderId="2" xfId="0" applyFont="1" applyBorder="1"/>
    <xf numFmtId="0" fontId="2" fillId="0" borderId="0" xfId="0" applyFont="1" applyAlignment="1">
      <alignment vertical="center" wrapText="1"/>
    </xf>
    <xf numFmtId="0" fontId="4" fillId="2" borderId="27" xfId="0" applyFont="1" applyFill="1" applyBorder="1" applyAlignment="1">
      <alignment horizontal="center"/>
    </xf>
    <xf numFmtId="16" fontId="4" fillId="2" borderId="28" xfId="0" applyNumberFormat="1" applyFont="1" applyFill="1" applyBorder="1" applyAlignment="1">
      <alignment horizontal="right"/>
    </xf>
    <xf numFmtId="16" fontId="4" fillId="2" borderId="29" xfId="0" applyNumberFormat="1" applyFont="1" applyFill="1" applyBorder="1" applyAlignment="1">
      <alignment horizontal="right"/>
    </xf>
    <xf numFmtId="0" fontId="18" fillId="0" borderId="30" xfId="0" applyFont="1" applyBorder="1" applyAlignment="1">
      <alignment horizontal="right"/>
    </xf>
    <xf numFmtId="0" fontId="31" fillId="0" borderId="0" xfId="0" applyFont="1" applyAlignment="1">
      <alignment horizontal="center"/>
    </xf>
    <xf numFmtId="0" fontId="31" fillId="0" borderId="7" xfId="0" applyFont="1" applyBorder="1" applyAlignment="1">
      <alignment horizontal="center"/>
    </xf>
    <xf numFmtId="0" fontId="4" fillId="4" borderId="6" xfId="0" applyFont="1" applyFill="1" applyBorder="1" applyAlignment="1">
      <alignment horizontal="center" vertical="center" wrapText="1"/>
    </xf>
    <xf numFmtId="0" fontId="4" fillId="4" borderId="11" xfId="0" applyFont="1" applyFill="1" applyBorder="1" applyAlignment="1">
      <alignment horizontal="center" vertical="center" wrapText="1"/>
    </xf>
    <xf numFmtId="16" fontId="4" fillId="4" borderId="3" xfId="0" applyNumberFormat="1" applyFont="1" applyFill="1" applyBorder="1" applyAlignment="1">
      <alignment horizontal="center" vertical="center"/>
    </xf>
    <xf numFmtId="16" fontId="4" fillId="4" borderId="4" xfId="0" applyNumberFormat="1" applyFont="1" applyFill="1" applyBorder="1" applyAlignment="1">
      <alignment horizontal="center" vertical="center"/>
    </xf>
    <xf numFmtId="164" fontId="4" fillId="4" borderId="4" xfId="0" applyNumberFormat="1" applyFont="1" applyFill="1" applyBorder="1" applyAlignment="1">
      <alignment horizontal="center" vertical="center"/>
    </xf>
    <xf numFmtId="164" fontId="35" fillId="4" borderId="5" xfId="0" applyNumberFormat="1"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30" fillId="4" borderId="13" xfId="0" applyFont="1" applyFill="1" applyBorder="1" applyAlignment="1">
      <alignment horizontal="center" vertical="center"/>
    </xf>
    <xf numFmtId="0" fontId="15" fillId="4" borderId="13" xfId="0" applyFont="1" applyFill="1" applyBorder="1" applyAlignment="1">
      <alignment horizontal="center" vertical="center"/>
    </xf>
    <xf numFmtId="0" fontId="35" fillId="4" borderId="14" xfId="0" applyFont="1" applyFill="1" applyBorder="1" applyAlignment="1">
      <alignment horizontal="center" vertical="center"/>
    </xf>
    <xf numFmtId="165" fontId="2" fillId="4" borderId="11" xfId="0" applyNumberFormat="1" applyFont="1" applyFill="1" applyBorder="1" applyAlignment="1">
      <alignment horizontal="center" vertical="center"/>
    </xf>
    <xf numFmtId="165" fontId="2" fillId="4" borderId="1"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35" fillId="4" borderId="2" xfId="0" applyFont="1" applyFill="1" applyBorder="1" applyAlignment="1">
      <alignment horizontal="center" vertical="center"/>
    </xf>
    <xf numFmtId="0" fontId="2" fillId="4" borderId="6" xfId="0" applyFont="1" applyFill="1" applyBorder="1" applyAlignment="1">
      <alignment horizontal="center" vertical="center"/>
    </xf>
    <xf numFmtId="0" fontId="35" fillId="4" borderId="0" xfId="0" applyFont="1" applyFill="1" applyAlignment="1">
      <alignment horizontal="center" vertical="center"/>
    </xf>
    <xf numFmtId="165" fontId="2" fillId="0" borderId="0" xfId="0" applyNumberFormat="1" applyFont="1" applyAlignment="1">
      <alignment horizontal="center" vertical="center"/>
    </xf>
    <xf numFmtId="165" fontId="35" fillId="4" borderId="0" xfId="0" applyNumberFormat="1" applyFont="1" applyFill="1" applyAlignment="1">
      <alignment horizontal="center" vertical="center"/>
    </xf>
    <xf numFmtId="0" fontId="2" fillId="4" borderId="0" xfId="0" applyFont="1" applyFill="1" applyAlignment="1">
      <alignment horizontal="center" vertical="center"/>
    </xf>
    <xf numFmtId="0" fontId="35" fillId="4" borderId="7" xfId="0" applyFont="1" applyFill="1" applyBorder="1" applyAlignment="1">
      <alignment horizontal="center" vertical="center"/>
    </xf>
    <xf numFmtId="165" fontId="2" fillId="4" borderId="13" xfId="0" applyNumberFormat="1" applyFont="1" applyFill="1" applyBorder="1" applyAlignment="1">
      <alignment horizontal="center" vertical="center"/>
    </xf>
    <xf numFmtId="165" fontId="35" fillId="4" borderId="13" xfId="0" applyNumberFormat="1" applyFont="1" applyFill="1" applyBorder="1" applyAlignment="1">
      <alignment horizontal="center" vertical="center"/>
    </xf>
    <xf numFmtId="16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35" fillId="0" borderId="2" xfId="0" applyFont="1" applyBorder="1" applyAlignment="1">
      <alignment horizontal="center" vertical="center"/>
    </xf>
    <xf numFmtId="0" fontId="35" fillId="4" borderId="13" xfId="0" applyFont="1" applyFill="1" applyBorder="1" applyAlignment="1">
      <alignment horizontal="center" vertical="center"/>
    </xf>
    <xf numFmtId="165" fontId="35" fillId="4" borderId="1" xfId="0" applyNumberFormat="1" applyFont="1" applyFill="1" applyBorder="1" applyAlignment="1">
      <alignment horizontal="center" vertical="center"/>
    </xf>
    <xf numFmtId="0" fontId="15" fillId="4" borderId="1" xfId="0" applyFont="1" applyFill="1" applyBorder="1" applyAlignment="1">
      <alignment horizontal="center" vertical="center"/>
    </xf>
    <xf numFmtId="0" fontId="6" fillId="4" borderId="1" xfId="0" applyFont="1" applyFill="1" applyBorder="1" applyAlignment="1">
      <alignment horizontal="center" vertical="center"/>
    </xf>
    <xf numFmtId="0" fontId="4" fillId="4" borderId="7" xfId="0" applyFont="1" applyFill="1" applyBorder="1"/>
    <xf numFmtId="0" fontId="31" fillId="4" borderId="7" xfId="0" applyFont="1" applyFill="1" applyBorder="1" applyAlignment="1">
      <alignment horizontal="center"/>
    </xf>
    <xf numFmtId="0" fontId="4" fillId="4" borderId="2" xfId="0" applyFont="1" applyFill="1" applyBorder="1"/>
    <xf numFmtId="16" fontId="5" fillId="4" borderId="4" xfId="0" applyNumberFormat="1" applyFont="1" applyFill="1" applyBorder="1" applyAlignment="1">
      <alignment horizontal="center" vertical="center"/>
    </xf>
    <xf numFmtId="164" fontId="5" fillId="4" borderId="4" xfId="0" applyNumberFormat="1" applyFont="1" applyFill="1" applyBorder="1" applyAlignment="1">
      <alignment horizontal="center" vertical="center"/>
    </xf>
    <xf numFmtId="0" fontId="16" fillId="2" borderId="27" xfId="0" applyFont="1" applyFill="1" applyBorder="1" applyAlignment="1">
      <alignment horizontal="center"/>
    </xf>
    <xf numFmtId="16" fontId="16" fillId="2" borderId="28" xfId="0" applyNumberFormat="1" applyFont="1" applyFill="1" applyBorder="1" applyAlignment="1">
      <alignment horizontal="right"/>
    </xf>
    <xf numFmtId="16" fontId="5" fillId="2" borderId="29" xfId="0" applyNumberFormat="1" applyFont="1" applyFill="1" applyBorder="1" applyAlignment="1">
      <alignment horizontal="right"/>
    </xf>
    <xf numFmtId="16" fontId="38" fillId="0" borderId="24" xfId="0" applyNumberFormat="1" applyFont="1" applyBorder="1" applyAlignment="1">
      <alignment horizontal="center"/>
    </xf>
    <xf numFmtId="16" fontId="38" fillId="0" borderId="25" xfId="0" applyNumberFormat="1" applyFont="1" applyBorder="1" applyAlignment="1">
      <alignment horizontal="center"/>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15" fillId="4" borderId="1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14" xfId="0" applyFont="1" applyFill="1" applyBorder="1" applyAlignment="1">
      <alignment horizontal="center" vertical="center"/>
    </xf>
    <xf numFmtId="165" fontId="35" fillId="4" borderId="2" xfId="0" applyNumberFormat="1" applyFont="1" applyFill="1" applyBorder="1" applyAlignment="1">
      <alignment horizontal="center" vertical="center"/>
    </xf>
    <xf numFmtId="165" fontId="35" fillId="4" borderId="14" xfId="0" applyNumberFormat="1" applyFont="1" applyFill="1" applyBorder="1" applyAlignment="1">
      <alignment horizontal="center" vertical="center"/>
    </xf>
    <xf numFmtId="0" fontId="11" fillId="12" borderId="4" xfId="0" applyFont="1" applyFill="1" applyBorder="1"/>
    <xf numFmtId="0" fontId="11" fillId="12" borderId="5" xfId="0" applyFont="1" applyFill="1" applyBorder="1"/>
    <xf numFmtId="0" fontId="31" fillId="4" borderId="0" xfId="0" applyFont="1" applyFill="1" applyAlignment="1">
      <alignment horizontal="center"/>
    </xf>
    <xf numFmtId="0" fontId="8" fillId="0" borderId="0" xfId="0" applyFont="1" applyAlignment="1">
      <alignment wrapText="1"/>
    </xf>
    <xf numFmtId="16" fontId="2" fillId="4" borderId="0" xfId="0" applyNumberFormat="1" applyFont="1" applyFill="1" applyAlignment="1">
      <alignment horizontal="right"/>
    </xf>
    <xf numFmtId="1" fontId="2" fillId="4" borderId="0" xfId="0" applyNumberFormat="1" applyFont="1" applyFill="1" applyAlignment="1">
      <alignment horizontal="right"/>
    </xf>
    <xf numFmtId="0" fontId="6" fillId="4" borderId="0" xfId="0" applyFont="1" applyFill="1" applyAlignment="1">
      <alignment horizontal="right"/>
    </xf>
    <xf numFmtId="0" fontId="0" fillId="4" borderId="2" xfId="0" applyFill="1" applyBorder="1"/>
    <xf numFmtId="0" fontId="0" fillId="4" borderId="7" xfId="0" applyFill="1" applyBorder="1"/>
    <xf numFmtId="1" fontId="0" fillId="4" borderId="0" xfId="0" applyNumberFormat="1" applyFill="1" applyAlignment="1">
      <alignment horizontal="right"/>
    </xf>
    <xf numFmtId="0" fontId="6" fillId="4" borderId="0" xfId="0" applyFont="1" applyFill="1"/>
    <xf numFmtId="16" fontId="2" fillId="0" borderId="0" xfId="0" applyNumberFormat="1" applyFont="1"/>
    <xf numFmtId="0" fontId="2" fillId="4" borderId="14" xfId="0" applyFont="1" applyFill="1" applyBorder="1" applyAlignment="1">
      <alignment horizontal="right"/>
    </xf>
    <xf numFmtId="0" fontId="0" fillId="0" borderId="6" xfId="0" applyBorder="1"/>
    <xf numFmtId="0" fontId="1" fillId="0" borderId="6" xfId="1" applyBorder="1"/>
    <xf numFmtId="0" fontId="6" fillId="0" borderId="6" xfId="0" applyFont="1" applyBorder="1"/>
    <xf numFmtId="0" fontId="1" fillId="0" borderId="0" xfId="1" applyBorder="1"/>
    <xf numFmtId="164" fontId="15" fillId="2" borderId="13" xfId="0" applyNumberFormat="1" applyFont="1" applyFill="1" applyBorder="1" applyAlignment="1">
      <alignment horizontal="right"/>
    </xf>
    <xf numFmtId="16" fontId="15" fillId="2" borderId="0" xfId="0" applyNumberFormat="1" applyFont="1" applyFill="1" applyAlignment="1">
      <alignment horizontal="right"/>
    </xf>
    <xf numFmtId="0" fontId="15" fillId="2" borderId="0" xfId="0" applyFont="1" applyFill="1" applyAlignment="1">
      <alignment horizontal="right"/>
    </xf>
    <xf numFmtId="165" fontId="0" fillId="0" borderId="0" xfId="0" applyNumberFormat="1"/>
    <xf numFmtId="165" fontId="0" fillId="0" borderId="0" xfId="0" applyNumberFormat="1" applyAlignment="1">
      <alignment horizontal="right"/>
    </xf>
    <xf numFmtId="165" fontId="2" fillId="0" borderId="7" xfId="0" applyNumberFormat="1" applyFont="1" applyBorder="1"/>
    <xf numFmtId="165" fontId="0" fillId="0" borderId="1" xfId="0" applyNumberFormat="1" applyBorder="1"/>
    <xf numFmtId="165" fontId="0" fillId="0" borderId="1" xfId="0" applyNumberFormat="1" applyBorder="1" applyAlignment="1">
      <alignment horizontal="right"/>
    </xf>
    <xf numFmtId="165" fontId="2" fillId="0" borderId="2" xfId="0" applyNumberFormat="1" applyFont="1" applyBorder="1"/>
    <xf numFmtId="165" fontId="0" fillId="4" borderId="0" xfId="0" applyNumberFormat="1" applyFill="1"/>
    <xf numFmtId="165" fontId="0" fillId="4" borderId="0" xfId="0" applyNumberFormat="1" applyFill="1" applyAlignment="1">
      <alignment horizontal="right"/>
    </xf>
    <xf numFmtId="165" fontId="2" fillId="4" borderId="0" xfId="0" applyNumberFormat="1" applyFont="1" applyFill="1"/>
    <xf numFmtId="165" fontId="0" fillId="4" borderId="1" xfId="0" applyNumberFormat="1" applyFill="1" applyBorder="1"/>
    <xf numFmtId="165" fontId="0" fillId="0" borderId="7" xfId="0" applyNumberFormat="1" applyBorder="1"/>
    <xf numFmtId="165" fontId="0" fillId="4" borderId="12" xfId="0" applyNumberFormat="1" applyFill="1" applyBorder="1"/>
    <xf numFmtId="165" fontId="0" fillId="4" borderId="13" xfId="0" applyNumberFormat="1" applyFill="1" applyBorder="1"/>
    <xf numFmtId="165" fontId="0" fillId="4" borderId="14" xfId="0" applyNumberFormat="1" applyFill="1" applyBorder="1"/>
    <xf numFmtId="165" fontId="0" fillId="4" borderId="11" xfId="0" applyNumberFormat="1" applyFill="1" applyBorder="1"/>
    <xf numFmtId="165" fontId="0" fillId="4" borderId="2" xfId="0" applyNumberFormat="1" applyFill="1" applyBorder="1"/>
    <xf numFmtId="165" fontId="2" fillId="0" borderId="12" xfId="0" applyNumberFormat="1" applyFont="1" applyBorder="1"/>
    <xf numFmtId="165" fontId="2" fillId="0" borderId="13" xfId="0" applyNumberFormat="1" applyFont="1" applyBorder="1"/>
    <xf numFmtId="165" fontId="2" fillId="0" borderId="14" xfId="0" applyNumberFormat="1" applyFont="1" applyBorder="1"/>
    <xf numFmtId="165" fontId="2" fillId="0" borderId="11" xfId="0" applyNumberFormat="1" applyFont="1" applyBorder="1"/>
    <xf numFmtId="16" fontId="2" fillId="4" borderId="0" xfId="0" applyNumberFormat="1" applyFont="1" applyFill="1"/>
    <xf numFmtId="165" fontId="2" fillId="4" borderId="27" xfId="0" applyNumberFormat="1" applyFont="1" applyFill="1" applyBorder="1" applyAlignment="1">
      <alignment horizontal="right"/>
    </xf>
    <xf numFmtId="165" fontId="2" fillId="4" borderId="28" xfId="0" applyNumberFormat="1" applyFont="1" applyFill="1" applyBorder="1" applyAlignment="1">
      <alignment horizontal="right"/>
    </xf>
    <xf numFmtId="165" fontId="2" fillId="4" borderId="28" xfId="0" applyNumberFormat="1" applyFont="1" applyFill="1" applyBorder="1"/>
    <xf numFmtId="165" fontId="2" fillId="4" borderId="29" xfId="0" applyNumberFormat="1" applyFont="1" applyFill="1" applyBorder="1"/>
    <xf numFmtId="165" fontId="2" fillId="4" borderId="25" xfId="0" applyNumberFormat="1" applyFont="1" applyFill="1" applyBorder="1" applyAlignment="1">
      <alignment horizontal="right"/>
    </xf>
    <xf numFmtId="165" fontId="2" fillId="4" borderId="26" xfId="0" applyNumberFormat="1" applyFont="1" applyFill="1" applyBorder="1" applyAlignment="1">
      <alignment horizontal="right"/>
    </xf>
    <xf numFmtId="165" fontId="2" fillId="4" borderId="26" xfId="0" applyNumberFormat="1" applyFont="1" applyFill="1" applyBorder="1"/>
    <xf numFmtId="165" fontId="2" fillId="4" borderId="31" xfId="0" applyNumberFormat="1" applyFont="1" applyFill="1" applyBorder="1" applyAlignment="1">
      <alignment horizontal="right"/>
    </xf>
    <xf numFmtId="0" fontId="2" fillId="4" borderId="27" xfId="0" applyFont="1" applyFill="1" applyBorder="1"/>
    <xf numFmtId="0" fontId="2" fillId="4" borderId="28" xfId="0" applyFont="1" applyFill="1" applyBorder="1"/>
    <xf numFmtId="165" fontId="2" fillId="4" borderId="25" xfId="0" applyNumberFormat="1" applyFont="1" applyFill="1" applyBorder="1"/>
    <xf numFmtId="0" fontId="2" fillId="4" borderId="26" xfId="0" applyFont="1" applyFill="1" applyBorder="1"/>
    <xf numFmtId="165" fontId="2" fillId="4" borderId="31" xfId="0" applyNumberFormat="1" applyFont="1" applyFill="1" applyBorder="1"/>
    <xf numFmtId="0" fontId="2" fillId="4" borderId="29" xfId="0" applyFont="1" applyFill="1" applyBorder="1"/>
    <xf numFmtId="165" fontId="6" fillId="4" borderId="1" xfId="0" applyNumberFormat="1" applyFont="1" applyFill="1" applyBorder="1" applyAlignment="1">
      <alignment horizontal="center" vertical="center"/>
    </xf>
    <xf numFmtId="165" fontId="2" fillId="4" borderId="0" xfId="0" applyNumberFormat="1" applyFont="1" applyFill="1" applyAlignment="1">
      <alignment horizontal="center" vertical="center"/>
    </xf>
    <xf numFmtId="0" fontId="15" fillId="4" borderId="0" xfId="0" applyFont="1" applyFill="1" applyAlignment="1">
      <alignment horizontal="center" vertical="center"/>
    </xf>
    <xf numFmtId="0" fontId="4" fillId="4" borderId="7" xfId="0" applyFont="1" applyFill="1" applyBorder="1" applyAlignment="1">
      <alignment vertical="top"/>
    </xf>
    <xf numFmtId="0" fontId="4" fillId="4" borderId="13" xfId="0" applyFont="1" applyFill="1" applyBorder="1" applyAlignment="1">
      <alignment vertical="top"/>
    </xf>
    <xf numFmtId="0" fontId="4" fillId="4" borderId="14" xfId="0" applyFont="1" applyFill="1" applyBorder="1" applyAlignment="1">
      <alignment vertical="top"/>
    </xf>
    <xf numFmtId="0" fontId="4" fillId="4" borderId="0" xfId="0" applyFont="1" applyFill="1" applyAlignment="1">
      <alignment vertical="top"/>
    </xf>
    <xf numFmtId="0" fontId="16" fillId="4" borderId="0" xfId="0" applyFont="1" applyFill="1" applyAlignment="1">
      <alignment vertical="top" wrapText="1"/>
    </xf>
    <xf numFmtId="0" fontId="4" fillId="4" borderId="2" xfId="0" applyFont="1" applyFill="1" applyBorder="1" applyAlignment="1">
      <alignment vertical="top"/>
    </xf>
    <xf numFmtId="0" fontId="15" fillId="4" borderId="6" xfId="0" applyFont="1" applyFill="1" applyBorder="1" applyAlignment="1">
      <alignment horizontal="center"/>
    </xf>
    <xf numFmtId="0" fontId="15" fillId="4" borderId="0" xfId="0" applyFont="1" applyFill="1" applyAlignment="1">
      <alignment horizontal="right"/>
    </xf>
    <xf numFmtId="16" fontId="5" fillId="4" borderId="8" xfId="0" applyNumberFormat="1" applyFont="1" applyFill="1" applyBorder="1" applyAlignment="1">
      <alignment horizontal="center" vertical="center"/>
    </xf>
    <xf numFmtId="165" fontId="2" fillId="4" borderId="17" xfId="0" applyNumberFormat="1" applyFont="1" applyFill="1" applyBorder="1" applyAlignment="1">
      <alignment horizontal="center" vertical="center"/>
    </xf>
    <xf numFmtId="165" fontId="2" fillId="4" borderId="32" xfId="0" applyNumberFormat="1" applyFont="1" applyFill="1" applyBorder="1" applyAlignment="1">
      <alignment horizontal="center" vertical="center"/>
    </xf>
    <xf numFmtId="165" fontId="2" fillId="4" borderId="18" xfId="0" applyNumberFormat="1" applyFont="1" applyFill="1" applyBorder="1" applyAlignment="1">
      <alignment horizontal="center" vertical="center"/>
    </xf>
    <xf numFmtId="0" fontId="15" fillId="4" borderId="2" xfId="0" applyFont="1" applyFill="1" applyBorder="1" applyAlignment="1">
      <alignment horizontal="center" vertical="center"/>
    </xf>
    <xf numFmtId="0" fontId="4" fillId="4" borderId="0" xfId="0" applyFont="1" applyFill="1" applyAlignment="1">
      <alignment horizontal="center" vertical="top" wrapText="1"/>
    </xf>
    <xf numFmtId="0" fontId="4" fillId="4" borderId="1" xfId="0" applyFont="1" applyFill="1" applyBorder="1" applyAlignment="1">
      <alignment vertical="top" wrapText="1"/>
    </xf>
    <xf numFmtId="0" fontId="31" fillId="4" borderId="0" xfId="0" applyFont="1" applyFill="1"/>
    <xf numFmtId="0" fontId="19" fillId="0" borderId="30" xfId="0" applyFont="1" applyBorder="1" applyAlignment="1">
      <alignment horizontal="right"/>
    </xf>
    <xf numFmtId="0" fontId="19" fillId="0" borderId="31" xfId="0" applyFont="1" applyBorder="1" applyAlignment="1">
      <alignment horizontal="right"/>
    </xf>
    <xf numFmtId="0" fontId="17" fillId="4" borderId="0" xfId="1" applyFont="1" applyFill="1" applyBorder="1" applyAlignment="1">
      <alignment vertical="top"/>
    </xf>
    <xf numFmtId="16" fontId="39" fillId="4" borderId="4" xfId="0" applyNumberFormat="1" applyFont="1" applyFill="1" applyBorder="1" applyAlignment="1">
      <alignment horizontal="center" vertical="center"/>
    </xf>
    <xf numFmtId="0" fontId="38" fillId="4" borderId="16" xfId="0" applyFont="1" applyFill="1" applyBorder="1" applyAlignment="1">
      <alignment horizontal="center" vertical="center"/>
    </xf>
    <xf numFmtId="16" fontId="38" fillId="4" borderId="9" xfId="0" applyNumberFormat="1" applyFont="1" applyFill="1" applyBorder="1" applyAlignment="1">
      <alignment horizontal="center" vertical="center"/>
    </xf>
    <xf numFmtId="16" fontId="18" fillId="4" borderId="8" xfId="0" applyNumberFormat="1" applyFont="1" applyFill="1" applyBorder="1" applyAlignment="1">
      <alignment horizontal="center" vertical="center"/>
    </xf>
    <xf numFmtId="0" fontId="0" fillId="4" borderId="6" xfId="0"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5" fillId="0" borderId="5" xfId="0" applyFont="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2" fillId="3" borderId="5" xfId="0" applyFont="1" applyFill="1" applyBorder="1" applyAlignment="1">
      <alignment horizontal="center"/>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5" xfId="0" applyFont="1" applyBorder="1" applyAlignment="1">
      <alignment horizontal="center" wrapText="1"/>
    </xf>
    <xf numFmtId="16" fontId="5" fillId="0" borderId="3" xfId="0" applyNumberFormat="1" applyFont="1" applyBorder="1" applyAlignment="1">
      <alignment horizontal="center"/>
    </xf>
    <xf numFmtId="16" fontId="5" fillId="0" borderId="4" xfId="0" applyNumberFormat="1" applyFont="1" applyBorder="1" applyAlignment="1">
      <alignment horizontal="center"/>
    </xf>
    <xf numFmtId="16" fontId="5" fillId="0" borderId="5" xfId="0" applyNumberFormat="1" applyFont="1" applyBorder="1" applyAlignment="1">
      <alignment horizontal="center"/>
    </xf>
    <xf numFmtId="0" fontId="5" fillId="4" borderId="3" xfId="0" applyFont="1" applyFill="1" applyBorder="1" applyAlignment="1">
      <alignment horizontal="center"/>
    </xf>
    <xf numFmtId="0" fontId="5" fillId="4" borderId="4" xfId="0" applyFont="1" applyFill="1" applyBorder="1" applyAlignment="1">
      <alignment horizontal="center"/>
    </xf>
    <xf numFmtId="0" fontId="5" fillId="4" borderId="5" xfId="0" applyFont="1" applyFill="1" applyBorder="1" applyAlignment="1">
      <alignment horizontal="center"/>
    </xf>
    <xf numFmtId="0" fontId="8" fillId="0" borderId="3" xfId="0" applyFont="1" applyBorder="1" applyAlignment="1">
      <alignment horizontal="center" wrapText="1"/>
    </xf>
    <xf numFmtId="0" fontId="8" fillId="0" borderId="4" xfId="0" applyFont="1" applyBorder="1" applyAlignment="1">
      <alignment horizontal="center" wrapText="1"/>
    </xf>
    <xf numFmtId="0" fontId="8" fillId="0" borderId="5" xfId="0" applyFont="1" applyBorder="1" applyAlignment="1">
      <alignment horizontal="center" wrapText="1"/>
    </xf>
    <xf numFmtId="0" fontId="5" fillId="4" borderId="6" xfId="0" applyFont="1" applyFill="1" applyBorder="1" applyAlignment="1">
      <alignment horizontal="center"/>
    </xf>
    <xf numFmtId="0" fontId="5" fillId="4" borderId="0" xfId="0" applyFont="1" applyFill="1" applyAlignment="1">
      <alignment horizontal="center"/>
    </xf>
    <xf numFmtId="0" fontId="8" fillId="0" borderId="0" xfId="0" applyFont="1" applyAlignment="1">
      <alignment horizontal="center" wrapText="1"/>
    </xf>
    <xf numFmtId="0" fontId="11" fillId="3" borderId="6" xfId="0" applyFont="1" applyFill="1" applyBorder="1" applyAlignment="1">
      <alignment horizontal="center"/>
    </xf>
    <xf numFmtId="0" fontId="11" fillId="3" borderId="0" xfId="0" applyFont="1" applyFill="1" applyAlignment="1">
      <alignment horizontal="center"/>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1" fillId="7" borderId="6" xfId="0" applyFont="1" applyFill="1" applyBorder="1" applyAlignment="1">
      <alignment horizontal="center"/>
    </xf>
    <xf numFmtId="0" fontId="11" fillId="7" borderId="0" xfId="0" applyFont="1" applyFill="1" applyAlignment="1">
      <alignment horizontal="center"/>
    </xf>
    <xf numFmtId="0" fontId="16" fillId="8" borderId="11" xfId="0" applyFont="1" applyFill="1" applyBorder="1" applyAlignment="1">
      <alignment horizontal="center"/>
    </xf>
    <xf numFmtId="0" fontId="16" fillId="8" borderId="1" xfId="0" applyFont="1" applyFill="1" applyBorder="1" applyAlignment="1">
      <alignment horizontal="center"/>
    </xf>
    <xf numFmtId="0" fontId="7" fillId="0" borderId="3" xfId="0" applyFont="1" applyBorder="1" applyAlignment="1">
      <alignment horizontal="center" wrapText="1"/>
    </xf>
    <xf numFmtId="0" fontId="7" fillId="0" borderId="4" xfId="0" applyFont="1" applyBorder="1" applyAlignment="1">
      <alignment horizontal="center" wrapText="1"/>
    </xf>
    <xf numFmtId="0" fontId="7" fillId="0" borderId="5" xfId="0" applyFont="1" applyBorder="1" applyAlignment="1">
      <alignment horizontal="center" wrapText="1"/>
    </xf>
    <xf numFmtId="0" fontId="5" fillId="4" borderId="6"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16" fillId="4" borderId="6" xfId="0" applyFont="1" applyFill="1" applyBorder="1" applyAlignment="1">
      <alignment horizontal="center"/>
    </xf>
    <xf numFmtId="0" fontId="16" fillId="4" borderId="0" xfId="0" applyFont="1" applyFill="1" applyAlignment="1">
      <alignment horizontal="center"/>
    </xf>
    <xf numFmtId="0" fontId="4" fillId="0" borderId="0" xfId="0" applyFont="1" applyAlignment="1">
      <alignment horizontal="center" wrapText="1"/>
    </xf>
    <xf numFmtId="0" fontId="11" fillId="5" borderId="3" xfId="0" applyFont="1" applyFill="1" applyBorder="1" applyAlignment="1">
      <alignment horizontal="center"/>
    </xf>
    <xf numFmtId="0" fontId="11" fillId="5" borderId="4" xfId="0" applyFont="1" applyFill="1" applyBorder="1" applyAlignment="1">
      <alignment horizontal="center"/>
    </xf>
    <xf numFmtId="0" fontId="11" fillId="5" borderId="5" xfId="0" applyFont="1" applyFill="1" applyBorder="1" applyAlignment="1">
      <alignment horizontal="center"/>
    </xf>
    <xf numFmtId="0" fontId="11" fillId="4" borderId="6" xfId="0" applyFont="1" applyFill="1" applyBorder="1" applyAlignment="1">
      <alignment horizontal="center"/>
    </xf>
    <xf numFmtId="0" fontId="11" fillId="4" borderId="0" xfId="0" applyFont="1" applyFill="1" applyAlignment="1">
      <alignment horizontal="center"/>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5" fillId="4" borderId="7"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31" fillId="4" borderId="6" xfId="0" applyFont="1" applyFill="1" applyBorder="1" applyAlignment="1">
      <alignment horizontal="center"/>
    </xf>
    <xf numFmtId="0" fontId="31" fillId="4" borderId="0" xfId="0" applyFont="1" applyFill="1" applyAlignment="1">
      <alignment horizontal="center"/>
    </xf>
    <xf numFmtId="0" fontId="2" fillId="0" borderId="11" xfId="0" applyFont="1" applyBorder="1" applyAlignment="1">
      <alignment horizontal="center" wrapText="1"/>
    </xf>
    <xf numFmtId="0" fontId="31" fillId="5" borderId="3" xfId="0" applyFont="1" applyFill="1" applyBorder="1" applyAlignment="1">
      <alignment horizontal="center"/>
    </xf>
    <xf numFmtId="0" fontId="31" fillId="5" borderId="4" xfId="0" applyFont="1" applyFill="1" applyBorder="1" applyAlignment="1">
      <alignment horizontal="center"/>
    </xf>
    <xf numFmtId="0" fontId="31" fillId="5" borderId="5" xfId="0" applyFont="1" applyFill="1" applyBorder="1" applyAlignment="1">
      <alignment horizontal="center"/>
    </xf>
    <xf numFmtId="0" fontId="31" fillId="4" borderId="11" xfId="0" applyFont="1" applyFill="1" applyBorder="1" applyAlignment="1">
      <alignment horizontal="center"/>
    </xf>
    <xf numFmtId="0" fontId="31" fillId="4" borderId="1" xfId="0" applyFont="1" applyFill="1" applyBorder="1" applyAlignment="1">
      <alignment horizontal="center"/>
    </xf>
    <xf numFmtId="0" fontId="31" fillId="4" borderId="2" xfId="0" applyFont="1" applyFill="1" applyBorder="1" applyAlignment="1">
      <alignment horizontal="center"/>
    </xf>
    <xf numFmtId="0" fontId="31" fillId="10" borderId="3" xfId="0" applyFont="1" applyFill="1" applyBorder="1" applyAlignment="1">
      <alignment horizontal="center"/>
    </xf>
    <xf numFmtId="0" fontId="31" fillId="10" borderId="4" xfId="0" applyFont="1" applyFill="1" applyBorder="1" applyAlignment="1">
      <alignment horizontal="center"/>
    </xf>
    <xf numFmtId="0" fontId="31" fillId="4" borderId="3" xfId="0" applyFont="1" applyFill="1" applyBorder="1" applyAlignment="1">
      <alignment horizontal="center"/>
    </xf>
    <xf numFmtId="0" fontId="31" fillId="4" borderId="4" xfId="0" applyFont="1" applyFill="1" applyBorder="1" applyAlignment="1">
      <alignment horizontal="center"/>
    </xf>
    <xf numFmtId="0" fontId="4" fillId="4" borderId="7"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31" fillId="4" borderId="5" xfId="0" applyFont="1" applyFill="1" applyBorder="1" applyAlignment="1">
      <alignment horizontal="center"/>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0" xfId="0" applyFont="1" applyFill="1" applyAlignment="1">
      <alignment horizontal="center" vertical="center" wrapText="1"/>
    </xf>
    <xf numFmtId="0" fontId="37" fillId="4" borderId="11" xfId="0" applyFont="1" applyFill="1" applyBorder="1" applyAlignment="1">
      <alignment horizontal="center" vertical="top" wrapText="1"/>
    </xf>
    <xf numFmtId="0" fontId="37" fillId="4" borderId="1" xfId="0" applyFont="1" applyFill="1" applyBorder="1" applyAlignment="1">
      <alignment horizontal="center" vertical="top" wrapText="1"/>
    </xf>
    <xf numFmtId="0" fontId="37" fillId="4" borderId="2" xfId="0" applyFont="1" applyFill="1" applyBorder="1" applyAlignment="1">
      <alignment horizontal="center" vertical="top" wrapText="1"/>
    </xf>
    <xf numFmtId="0" fontId="31" fillId="12" borderId="3" xfId="0" applyFont="1" applyFill="1" applyBorder="1" applyAlignment="1">
      <alignment horizontal="center"/>
    </xf>
    <xf numFmtId="0" fontId="31" fillId="12" borderId="4" xfId="0" applyFont="1" applyFill="1" applyBorder="1" applyAlignment="1">
      <alignment horizontal="center"/>
    </xf>
    <xf numFmtId="0" fontId="4" fillId="4" borderId="1" xfId="0" applyFont="1" applyFill="1" applyBorder="1" applyAlignment="1">
      <alignment horizontal="left" vertical="top" wrapText="1"/>
    </xf>
    <xf numFmtId="0" fontId="31" fillId="11" borderId="3" xfId="0" applyFont="1" applyFill="1" applyBorder="1" applyAlignment="1">
      <alignment horizontal="center" vertical="center" wrapText="1"/>
    </xf>
    <xf numFmtId="0" fontId="31" fillId="11" borderId="4" xfId="0" applyFont="1" applyFill="1" applyBorder="1" applyAlignment="1">
      <alignment horizontal="center" vertical="center" wrapText="1"/>
    </xf>
    <xf numFmtId="0" fontId="31" fillId="11" borderId="5"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pa.gov/sites/production/files/2015-09/documents/ecoli.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pa.gov/sites/production/files/2015-09/documents/ecoli.pdf" TargetMode="External"/><Relationship Id="rId1" Type="http://schemas.openxmlformats.org/officeDocument/2006/relationships/hyperlink" Target="https://www.epa.gov/sites/production/files/2015-09/documents/ecoli.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s://www.epa.gov/sites/production/files/2015-09/documents/ecoli.pdf"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pa.gov/sites/production/files/2015-09/documents/ecoli.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pa.gov/sites/production/files/2015-09/documents/ecoli.pdf"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6.bin"/><Relationship Id="rId1" Type="http://schemas.openxmlformats.org/officeDocument/2006/relationships/hyperlink" Target="https://www.epa.gov/sites/production/files/2015-09/documents/ecoli.pdf" TargetMode="Externa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www.epa.gov/sites/production/files/2015-09/documents/ecoli.pdf"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www.epa.gov/sites/production/files/2015-09/documents/ecoli.pdf"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pa.gov/sites/production/files/2015-09/documents/ecoli.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82"/>
  <sheetViews>
    <sheetView workbookViewId="0">
      <selection activeCell="R77" sqref="R76:S77"/>
    </sheetView>
  </sheetViews>
  <sheetFormatPr defaultColWidth="8.85546875" defaultRowHeight="15" x14ac:dyDescent="0.25"/>
  <cols>
    <col min="1" max="1" width="32.85546875" customWidth="1"/>
    <col min="2" max="2" width="8" customWidth="1"/>
    <col min="3" max="6" width="8" style="1" customWidth="1"/>
    <col min="7" max="14" width="8" customWidth="1"/>
    <col min="15" max="15" width="8.28515625" customWidth="1"/>
  </cols>
  <sheetData>
    <row r="1" spans="1:17" ht="19.5" thickBot="1" x14ac:dyDescent="0.35">
      <c r="A1" s="396" t="s">
        <v>147</v>
      </c>
      <c r="B1" s="397"/>
      <c r="C1" s="397"/>
      <c r="D1" s="397"/>
      <c r="E1" s="397"/>
      <c r="F1" s="397"/>
      <c r="G1" s="397"/>
      <c r="H1" s="397"/>
      <c r="I1" s="397"/>
      <c r="J1" s="397"/>
      <c r="K1" s="397"/>
      <c r="L1" s="397"/>
      <c r="M1" s="397"/>
      <c r="N1" s="397"/>
      <c r="O1" s="398"/>
      <c r="P1" s="60"/>
      <c r="Q1" s="60" t="s">
        <v>1</v>
      </c>
    </row>
    <row r="2" spans="1:17" ht="15.75" thickBot="1" x14ac:dyDescent="0.3">
      <c r="A2" s="399" t="s">
        <v>102</v>
      </c>
      <c r="B2" s="400"/>
      <c r="C2" s="400"/>
      <c r="D2" s="400"/>
      <c r="E2" s="400"/>
      <c r="F2" s="400"/>
      <c r="G2" s="400"/>
      <c r="H2" s="400"/>
      <c r="I2" s="400"/>
      <c r="J2" s="400"/>
      <c r="K2" s="400"/>
      <c r="L2" s="400"/>
      <c r="M2" s="400"/>
      <c r="N2" s="400"/>
      <c r="O2" s="401"/>
      <c r="P2" s="60"/>
      <c r="Q2" s="60"/>
    </row>
    <row r="3" spans="1:17" ht="15.75" thickBot="1" x14ac:dyDescent="0.3">
      <c r="A3" s="28" t="s">
        <v>0</v>
      </c>
      <c r="B3" s="45" t="s">
        <v>65</v>
      </c>
      <c r="C3" s="45" t="s">
        <v>62</v>
      </c>
      <c r="D3" s="45" t="s">
        <v>62</v>
      </c>
      <c r="E3" s="45" t="s">
        <v>62</v>
      </c>
      <c r="F3" s="45" t="s">
        <v>62</v>
      </c>
      <c r="G3" s="45" t="s">
        <v>62</v>
      </c>
      <c r="H3" s="46">
        <v>42193</v>
      </c>
      <c r="I3" s="46">
        <v>42198</v>
      </c>
      <c r="J3" s="46">
        <v>42199</v>
      </c>
      <c r="K3" s="46">
        <v>42214</v>
      </c>
      <c r="L3" s="47" t="s">
        <v>63</v>
      </c>
      <c r="M3" s="47" t="s">
        <v>63</v>
      </c>
      <c r="N3" s="47" t="s">
        <v>63</v>
      </c>
      <c r="O3" s="46">
        <v>42262</v>
      </c>
      <c r="Q3" s="3" t="s">
        <v>1</v>
      </c>
    </row>
    <row r="4" spans="1:17" x14ac:dyDescent="0.25">
      <c r="A4" s="20" t="s">
        <v>10</v>
      </c>
      <c r="B4" s="334"/>
      <c r="C4" s="335"/>
      <c r="D4" s="335"/>
      <c r="E4" s="148" t="s">
        <v>1</v>
      </c>
      <c r="F4" s="148" t="s">
        <v>1</v>
      </c>
      <c r="G4" s="147" t="s">
        <v>1</v>
      </c>
      <c r="H4" s="147">
        <v>6</v>
      </c>
      <c r="I4" s="147">
        <v>5</v>
      </c>
      <c r="J4" s="147" t="s">
        <v>1</v>
      </c>
      <c r="K4" s="147" t="s">
        <v>1</v>
      </c>
      <c r="L4" s="147"/>
      <c r="M4" s="147"/>
      <c r="N4" s="147" t="s">
        <v>1</v>
      </c>
      <c r="O4" s="336" t="s">
        <v>1</v>
      </c>
      <c r="P4" s="334"/>
      <c r="Q4" s="147" t="s">
        <v>1</v>
      </c>
    </row>
    <row r="5" spans="1:17" ht="15.75" thickBot="1" x14ac:dyDescent="0.3">
      <c r="A5" s="23" t="s">
        <v>11</v>
      </c>
      <c r="B5" s="337"/>
      <c r="C5" s="338"/>
      <c r="D5" s="338"/>
      <c r="E5" s="75" t="s">
        <v>1</v>
      </c>
      <c r="F5" s="75" t="s">
        <v>1</v>
      </c>
      <c r="G5" s="74" t="s">
        <v>1</v>
      </c>
      <c r="H5" s="74">
        <v>8</v>
      </c>
      <c r="I5" s="74" t="s">
        <v>1</v>
      </c>
      <c r="J5" s="74" t="s">
        <v>1</v>
      </c>
      <c r="K5" s="74" t="s">
        <v>1</v>
      </c>
      <c r="L5" s="74"/>
      <c r="M5" s="74"/>
      <c r="N5" s="74" t="s">
        <v>1</v>
      </c>
      <c r="O5" s="339" t="s">
        <v>1</v>
      </c>
      <c r="P5" s="334"/>
      <c r="Q5" s="334"/>
    </row>
    <row r="6" spans="1:17" x14ac:dyDescent="0.25">
      <c r="A6" s="21" t="s">
        <v>139</v>
      </c>
      <c r="B6" s="334"/>
      <c r="C6" s="335"/>
      <c r="D6" s="335"/>
      <c r="E6" s="148" t="s">
        <v>1</v>
      </c>
      <c r="F6" s="148" t="s">
        <v>1</v>
      </c>
      <c r="G6" s="147" t="s">
        <v>1</v>
      </c>
      <c r="H6" s="147" t="s">
        <v>1</v>
      </c>
      <c r="I6" s="334"/>
      <c r="J6" s="147" t="s">
        <v>1</v>
      </c>
      <c r="K6" s="147"/>
      <c r="L6" s="147"/>
      <c r="M6" s="147"/>
      <c r="N6" s="147" t="s">
        <v>1</v>
      </c>
      <c r="O6" s="336">
        <v>0</v>
      </c>
      <c r="P6" s="334"/>
      <c r="Q6" s="334"/>
    </row>
    <row r="7" spans="1:17" x14ac:dyDescent="0.25">
      <c r="A7" s="21" t="s">
        <v>140</v>
      </c>
      <c r="B7" s="334"/>
      <c r="C7" s="335"/>
      <c r="D7" s="335"/>
      <c r="E7" s="148" t="s">
        <v>1</v>
      </c>
      <c r="F7" s="148" t="s">
        <v>1</v>
      </c>
      <c r="G7" s="147" t="s">
        <v>1</v>
      </c>
      <c r="H7" s="147" t="s">
        <v>1</v>
      </c>
      <c r="I7" s="334"/>
      <c r="J7" s="147" t="s">
        <v>1</v>
      </c>
      <c r="K7" s="147"/>
      <c r="L7" s="147"/>
      <c r="M7" s="147"/>
      <c r="N7" s="147" t="s">
        <v>1</v>
      </c>
      <c r="O7" s="336">
        <v>3</v>
      </c>
      <c r="P7" s="334"/>
      <c r="Q7" s="334"/>
    </row>
    <row r="8" spans="1:17" x14ac:dyDescent="0.25">
      <c r="A8" s="21" t="s">
        <v>16</v>
      </c>
      <c r="B8" s="334"/>
      <c r="C8" s="335"/>
      <c r="D8" s="335"/>
      <c r="E8" s="148" t="s">
        <v>1</v>
      </c>
      <c r="F8" s="148" t="s">
        <v>1</v>
      </c>
      <c r="G8" s="147" t="s">
        <v>1</v>
      </c>
      <c r="H8" s="147" t="s">
        <v>1</v>
      </c>
      <c r="I8" s="334"/>
      <c r="J8" s="147">
        <v>9</v>
      </c>
      <c r="K8" s="147"/>
      <c r="L8" s="147"/>
      <c r="M8" s="147"/>
      <c r="N8" s="147" t="s">
        <v>1</v>
      </c>
      <c r="O8" s="336">
        <v>0</v>
      </c>
      <c r="P8" s="334"/>
      <c r="Q8" s="334"/>
    </row>
    <row r="9" spans="1:17" x14ac:dyDescent="0.25">
      <c r="A9" s="21" t="s">
        <v>141</v>
      </c>
      <c r="B9" s="334"/>
      <c r="C9" s="335"/>
      <c r="D9" s="335"/>
      <c r="E9" s="148" t="s">
        <v>1</v>
      </c>
      <c r="F9" s="148" t="s">
        <v>1</v>
      </c>
      <c r="G9" s="147" t="s">
        <v>1</v>
      </c>
      <c r="H9" s="147" t="s">
        <v>1</v>
      </c>
      <c r="I9" s="334"/>
      <c r="J9" s="147" t="s">
        <v>1</v>
      </c>
      <c r="K9" s="147"/>
      <c r="L9" s="147"/>
      <c r="M9" s="147"/>
      <c r="N9" s="147" t="s">
        <v>1</v>
      </c>
      <c r="O9" s="336">
        <v>2</v>
      </c>
      <c r="P9" s="334"/>
      <c r="Q9" s="334"/>
    </row>
    <row r="10" spans="1:17" x14ac:dyDescent="0.25">
      <c r="A10" s="21" t="s">
        <v>142</v>
      </c>
      <c r="B10" s="334"/>
      <c r="C10" s="335"/>
      <c r="D10" s="335"/>
      <c r="E10" s="148" t="s">
        <v>1</v>
      </c>
      <c r="F10" s="148" t="s">
        <v>1</v>
      </c>
      <c r="G10" s="147" t="s">
        <v>1</v>
      </c>
      <c r="H10" s="147" t="s">
        <v>1</v>
      </c>
      <c r="I10" s="334"/>
      <c r="J10" s="147" t="s">
        <v>1</v>
      </c>
      <c r="K10" s="147"/>
      <c r="L10" s="147"/>
      <c r="M10" s="147"/>
      <c r="N10" s="147" t="s">
        <v>1</v>
      </c>
      <c r="O10" s="336">
        <v>0</v>
      </c>
      <c r="P10" s="334"/>
      <c r="Q10" s="334"/>
    </row>
    <row r="11" spans="1:17" x14ac:dyDescent="0.25">
      <c r="A11" s="21" t="s">
        <v>15</v>
      </c>
      <c r="B11" s="334"/>
      <c r="C11" s="335"/>
      <c r="D11" s="335"/>
      <c r="E11" s="148" t="s">
        <v>1</v>
      </c>
      <c r="F11" s="148" t="s">
        <v>1</v>
      </c>
      <c r="G11" s="147" t="s">
        <v>1</v>
      </c>
      <c r="H11" s="147" t="s">
        <v>1</v>
      </c>
      <c r="I11" s="334"/>
      <c r="J11" s="147" t="s">
        <v>1</v>
      </c>
      <c r="K11" s="147"/>
      <c r="L11" s="147"/>
      <c r="M11" s="147"/>
      <c r="N11" s="147" t="s">
        <v>1</v>
      </c>
      <c r="O11" s="336">
        <v>5</v>
      </c>
      <c r="P11" s="334"/>
      <c r="Q11" s="334"/>
    </row>
    <row r="12" spans="1:17" x14ac:dyDescent="0.25">
      <c r="A12" s="22" t="s">
        <v>48</v>
      </c>
      <c r="B12" s="334"/>
      <c r="C12" s="335"/>
      <c r="D12" s="335"/>
      <c r="E12" s="335"/>
      <c r="F12" s="148"/>
      <c r="G12" s="147"/>
      <c r="H12" s="147" t="s">
        <v>1</v>
      </c>
      <c r="I12" s="147"/>
      <c r="J12" s="147"/>
      <c r="K12" s="147"/>
      <c r="L12" s="147"/>
      <c r="M12" s="147"/>
      <c r="N12" s="147"/>
      <c r="O12" s="336"/>
      <c r="P12" s="334"/>
      <c r="Q12" s="334"/>
    </row>
    <row r="13" spans="1:17" x14ac:dyDescent="0.25">
      <c r="A13" s="21" t="s">
        <v>116</v>
      </c>
      <c r="B13" s="334"/>
      <c r="C13" s="335"/>
      <c r="D13" s="335"/>
      <c r="E13" s="148" t="s">
        <v>1</v>
      </c>
      <c r="F13" s="148" t="s">
        <v>1</v>
      </c>
      <c r="G13" s="147" t="s">
        <v>1</v>
      </c>
      <c r="H13" s="147" t="s">
        <v>1</v>
      </c>
      <c r="I13" s="334"/>
      <c r="J13" s="147">
        <v>0</v>
      </c>
      <c r="K13" s="147"/>
      <c r="L13" s="147"/>
      <c r="M13" s="147"/>
      <c r="N13" s="147" t="s">
        <v>1</v>
      </c>
      <c r="O13" s="336" t="s">
        <v>1</v>
      </c>
      <c r="P13" s="334"/>
      <c r="Q13" s="334"/>
    </row>
    <row r="14" spans="1:17" x14ac:dyDescent="0.25">
      <c r="A14" s="21" t="s">
        <v>138</v>
      </c>
      <c r="B14" s="334"/>
      <c r="C14" s="335"/>
      <c r="D14" s="335"/>
      <c r="E14" s="148" t="s">
        <v>1</v>
      </c>
      <c r="F14" s="148" t="s">
        <v>1</v>
      </c>
      <c r="G14" s="147" t="s">
        <v>1</v>
      </c>
      <c r="H14" s="147" t="s">
        <v>1</v>
      </c>
      <c r="I14" s="334"/>
      <c r="J14" s="147">
        <v>1</v>
      </c>
      <c r="K14" s="147"/>
      <c r="L14" s="147"/>
      <c r="M14" s="147"/>
      <c r="N14" s="147" t="s">
        <v>1</v>
      </c>
      <c r="O14" s="336">
        <v>3</v>
      </c>
      <c r="P14" s="334"/>
      <c r="Q14" s="334"/>
    </row>
    <row r="15" spans="1:17" x14ac:dyDescent="0.25">
      <c r="A15" s="21" t="s">
        <v>39</v>
      </c>
      <c r="B15" s="334"/>
      <c r="C15" s="335"/>
      <c r="D15" s="335"/>
      <c r="E15" s="148" t="s">
        <v>1</v>
      </c>
      <c r="F15" s="148" t="s">
        <v>1</v>
      </c>
      <c r="G15" s="147" t="s">
        <v>1</v>
      </c>
      <c r="H15" s="147" t="s">
        <v>1</v>
      </c>
      <c r="I15" s="334"/>
      <c r="J15" s="147" t="s">
        <v>1</v>
      </c>
      <c r="K15" s="147"/>
      <c r="L15" s="147"/>
      <c r="M15" s="147"/>
      <c r="N15" s="147" t="s">
        <v>1</v>
      </c>
      <c r="O15" s="336">
        <v>3</v>
      </c>
      <c r="P15" s="334"/>
      <c r="Q15" s="334"/>
    </row>
    <row r="16" spans="1:17" x14ac:dyDescent="0.25">
      <c r="A16" s="21" t="s">
        <v>137</v>
      </c>
      <c r="B16" s="334"/>
      <c r="C16" s="335"/>
      <c r="D16" s="335"/>
      <c r="E16" s="148" t="s">
        <v>1</v>
      </c>
      <c r="F16" s="148" t="s">
        <v>1</v>
      </c>
      <c r="G16" s="147" t="s">
        <v>1</v>
      </c>
      <c r="H16" s="147" t="s">
        <v>1</v>
      </c>
      <c r="I16" s="334"/>
      <c r="J16" s="147" t="s">
        <v>1</v>
      </c>
      <c r="K16" s="147"/>
      <c r="L16" s="147"/>
      <c r="M16" s="147"/>
      <c r="N16" s="147" t="s">
        <v>1</v>
      </c>
      <c r="O16" s="336">
        <v>1</v>
      </c>
      <c r="P16" s="334"/>
      <c r="Q16" s="334"/>
    </row>
    <row r="17" spans="1:17" x14ac:dyDescent="0.25">
      <c r="A17" s="21" t="s">
        <v>117</v>
      </c>
      <c r="B17" s="334"/>
      <c r="C17" s="335"/>
      <c r="D17" s="335"/>
      <c r="E17" s="148" t="s">
        <v>1</v>
      </c>
      <c r="F17" s="148" t="s">
        <v>1</v>
      </c>
      <c r="G17" s="147" t="s">
        <v>1</v>
      </c>
      <c r="H17" s="147" t="s">
        <v>1</v>
      </c>
      <c r="I17" s="334"/>
      <c r="J17" s="147">
        <v>5</v>
      </c>
      <c r="K17" s="147"/>
      <c r="L17" s="147"/>
      <c r="M17" s="147"/>
      <c r="N17" s="147" t="s">
        <v>1</v>
      </c>
      <c r="O17" s="336">
        <v>5</v>
      </c>
      <c r="P17" s="334"/>
      <c r="Q17" s="334"/>
    </row>
    <row r="18" spans="1:17" x14ac:dyDescent="0.25">
      <c r="A18" s="21" t="s">
        <v>136</v>
      </c>
      <c r="B18" s="334"/>
      <c r="C18" s="335"/>
      <c r="D18" s="335"/>
      <c r="E18" s="148" t="s">
        <v>1</v>
      </c>
      <c r="F18" s="148" t="s">
        <v>1</v>
      </c>
      <c r="G18" s="147" t="s">
        <v>1</v>
      </c>
      <c r="H18" s="147" t="s">
        <v>1</v>
      </c>
      <c r="I18" s="334"/>
      <c r="J18" s="147" t="s">
        <v>1</v>
      </c>
      <c r="K18" s="147"/>
      <c r="L18" s="147"/>
      <c r="M18" s="147"/>
      <c r="N18" s="147" t="s">
        <v>1</v>
      </c>
      <c r="O18" s="336">
        <v>3</v>
      </c>
      <c r="P18" s="334"/>
      <c r="Q18" s="334"/>
    </row>
    <row r="19" spans="1:17" x14ac:dyDescent="0.25">
      <c r="A19" s="21" t="s">
        <v>135</v>
      </c>
      <c r="B19" s="334"/>
      <c r="C19" s="335"/>
      <c r="D19" s="335"/>
      <c r="E19" s="148" t="s">
        <v>1</v>
      </c>
      <c r="F19" s="148" t="s">
        <v>1</v>
      </c>
      <c r="G19" s="147" t="s">
        <v>1</v>
      </c>
      <c r="H19" s="147" t="s">
        <v>1</v>
      </c>
      <c r="I19" s="334"/>
      <c r="J19" s="147" t="s">
        <v>1</v>
      </c>
      <c r="K19" s="147"/>
      <c r="L19" s="147"/>
      <c r="M19" s="147"/>
      <c r="N19" s="147" t="s">
        <v>1</v>
      </c>
      <c r="O19" s="336">
        <v>1</v>
      </c>
      <c r="P19" s="334"/>
      <c r="Q19" s="334"/>
    </row>
    <row r="20" spans="1:17" x14ac:dyDescent="0.25">
      <c r="A20" s="21" t="s">
        <v>28</v>
      </c>
      <c r="B20" s="334"/>
      <c r="C20" s="335"/>
      <c r="D20" s="335"/>
      <c r="E20" s="148" t="s">
        <v>1</v>
      </c>
      <c r="F20" s="148" t="s">
        <v>1</v>
      </c>
      <c r="G20" s="147" t="s">
        <v>1</v>
      </c>
      <c r="H20" s="147" t="s">
        <v>1</v>
      </c>
      <c r="I20" s="334"/>
      <c r="J20" s="147" t="s">
        <v>1</v>
      </c>
      <c r="K20" s="147"/>
      <c r="L20" s="147"/>
      <c r="M20" s="147"/>
      <c r="N20" s="147" t="s">
        <v>1</v>
      </c>
      <c r="O20" s="336">
        <v>1</v>
      </c>
      <c r="P20" s="334"/>
      <c r="Q20" s="334"/>
    </row>
    <row r="21" spans="1:17" x14ac:dyDescent="0.25">
      <c r="A21" s="21" t="s">
        <v>115</v>
      </c>
      <c r="B21" s="334"/>
      <c r="C21" s="335"/>
      <c r="D21" s="335"/>
      <c r="E21" s="148" t="s">
        <v>1</v>
      </c>
      <c r="F21" s="148" t="s">
        <v>1</v>
      </c>
      <c r="G21" s="147" t="s">
        <v>1</v>
      </c>
      <c r="H21" s="147" t="s">
        <v>1</v>
      </c>
      <c r="I21" s="334"/>
      <c r="J21" s="147">
        <v>1</v>
      </c>
      <c r="K21" s="147"/>
      <c r="L21" s="147"/>
      <c r="M21" s="147"/>
      <c r="N21" s="147" t="s">
        <v>1</v>
      </c>
      <c r="O21" s="336">
        <v>1</v>
      </c>
      <c r="P21" s="334"/>
      <c r="Q21" s="334"/>
    </row>
    <row r="22" spans="1:17" x14ac:dyDescent="0.25">
      <c r="A22" s="21" t="s">
        <v>134</v>
      </c>
      <c r="B22" s="334"/>
      <c r="C22" s="335"/>
      <c r="D22" s="335"/>
      <c r="E22" s="148" t="s">
        <v>1</v>
      </c>
      <c r="F22" s="148" t="s">
        <v>1</v>
      </c>
      <c r="G22" s="147" t="s">
        <v>1</v>
      </c>
      <c r="H22" s="147" t="s">
        <v>1</v>
      </c>
      <c r="I22" s="334"/>
      <c r="J22" s="147" t="s">
        <v>1</v>
      </c>
      <c r="K22" s="147"/>
      <c r="L22" s="147"/>
      <c r="M22" s="147"/>
      <c r="N22" s="147" t="s">
        <v>1</v>
      </c>
      <c r="O22" s="336">
        <v>2</v>
      </c>
      <c r="P22" s="334"/>
      <c r="Q22" s="334"/>
    </row>
    <row r="23" spans="1:17" x14ac:dyDescent="0.25">
      <c r="A23" s="21" t="s">
        <v>133</v>
      </c>
      <c r="B23" s="334"/>
      <c r="C23" s="335"/>
      <c r="D23" s="335"/>
      <c r="E23" s="148" t="s">
        <v>1</v>
      </c>
      <c r="F23" s="148" t="s">
        <v>1</v>
      </c>
      <c r="G23" s="147" t="s">
        <v>1</v>
      </c>
      <c r="H23" s="147" t="s">
        <v>1</v>
      </c>
      <c r="I23" s="334"/>
      <c r="J23" s="147" t="s">
        <v>1</v>
      </c>
      <c r="K23" s="147"/>
      <c r="L23" s="147"/>
      <c r="M23" s="147"/>
      <c r="N23" s="147" t="s">
        <v>1</v>
      </c>
      <c r="O23" s="336">
        <v>0</v>
      </c>
      <c r="P23" s="334"/>
      <c r="Q23" s="334"/>
    </row>
    <row r="24" spans="1:17" x14ac:dyDescent="0.25">
      <c r="A24" s="22" t="s">
        <v>50</v>
      </c>
      <c r="B24" s="334"/>
      <c r="C24" s="335"/>
      <c r="D24" s="335"/>
      <c r="E24" s="335"/>
      <c r="F24" s="148"/>
      <c r="G24" s="147"/>
      <c r="H24" s="147" t="s">
        <v>1</v>
      </c>
      <c r="I24" s="147"/>
      <c r="J24" s="147"/>
      <c r="K24" s="147"/>
      <c r="L24" s="147"/>
      <c r="M24" s="147"/>
      <c r="N24" s="147"/>
      <c r="O24" s="336"/>
      <c r="P24" s="334"/>
      <c r="Q24" s="334"/>
    </row>
    <row r="25" spans="1:17" x14ac:dyDescent="0.25">
      <c r="A25" s="21" t="s">
        <v>103</v>
      </c>
      <c r="B25" s="334"/>
      <c r="C25" s="335"/>
      <c r="D25" s="335"/>
      <c r="E25" s="148" t="s">
        <v>1</v>
      </c>
      <c r="F25" s="148" t="s">
        <v>1</v>
      </c>
      <c r="G25" s="147" t="s">
        <v>1</v>
      </c>
      <c r="H25" s="147" t="s">
        <v>1</v>
      </c>
      <c r="I25" s="334"/>
      <c r="J25" s="147">
        <v>0</v>
      </c>
      <c r="K25" s="147"/>
      <c r="L25" s="147"/>
      <c r="M25" s="147"/>
      <c r="N25" s="147" t="s">
        <v>1</v>
      </c>
      <c r="O25" s="336"/>
      <c r="P25" s="334"/>
      <c r="Q25" s="334"/>
    </row>
    <row r="26" spans="1:17" x14ac:dyDescent="0.25">
      <c r="A26" s="21" t="s">
        <v>104</v>
      </c>
      <c r="B26" s="334"/>
      <c r="C26" s="335"/>
      <c r="D26" s="335"/>
      <c r="E26" s="148" t="s">
        <v>1</v>
      </c>
      <c r="F26" s="148" t="s">
        <v>1</v>
      </c>
      <c r="G26" s="147" t="s">
        <v>1</v>
      </c>
      <c r="H26" s="147" t="s">
        <v>1</v>
      </c>
      <c r="I26" s="334"/>
      <c r="J26" s="147">
        <v>10</v>
      </c>
      <c r="K26" s="147">
        <v>7</v>
      </c>
      <c r="L26" s="147"/>
      <c r="M26" s="147"/>
      <c r="N26" s="147" t="s">
        <v>1</v>
      </c>
      <c r="O26" s="336"/>
      <c r="P26" s="334"/>
      <c r="Q26" s="334"/>
    </row>
    <row r="27" spans="1:17" x14ac:dyDescent="0.25">
      <c r="A27" s="21" t="s">
        <v>105</v>
      </c>
      <c r="B27" s="334"/>
      <c r="C27" s="335"/>
      <c r="D27" s="335"/>
      <c r="E27" s="148" t="s">
        <v>1</v>
      </c>
      <c r="F27" s="148" t="s">
        <v>1</v>
      </c>
      <c r="G27" s="147" t="s">
        <v>1</v>
      </c>
      <c r="H27" s="147" t="s">
        <v>1</v>
      </c>
      <c r="I27" s="334"/>
      <c r="J27" s="147">
        <v>0</v>
      </c>
      <c r="K27" s="147"/>
      <c r="L27" s="147"/>
      <c r="M27" s="147"/>
      <c r="N27" s="147" t="s">
        <v>1</v>
      </c>
      <c r="O27" s="336"/>
      <c r="P27" s="334"/>
      <c r="Q27" s="334"/>
    </row>
    <row r="28" spans="1:17" x14ac:dyDescent="0.25">
      <c r="A28" s="21" t="s">
        <v>106</v>
      </c>
      <c r="B28" s="334"/>
      <c r="C28" s="335"/>
      <c r="D28" s="335"/>
      <c r="E28" s="335"/>
      <c r="F28" s="148"/>
      <c r="G28" s="147"/>
      <c r="H28" s="147" t="s">
        <v>1</v>
      </c>
      <c r="I28" s="147"/>
      <c r="J28" s="147">
        <v>22</v>
      </c>
      <c r="K28" s="147">
        <v>3</v>
      </c>
      <c r="L28" s="147"/>
      <c r="M28" s="147"/>
      <c r="N28" s="147"/>
      <c r="O28" s="336">
        <v>3</v>
      </c>
      <c r="P28" s="334"/>
      <c r="Q28" s="334"/>
    </row>
    <row r="29" spans="1:17" x14ac:dyDescent="0.25">
      <c r="A29" s="21" t="s">
        <v>107</v>
      </c>
      <c r="B29" s="334"/>
      <c r="C29" s="335"/>
      <c r="D29" s="335"/>
      <c r="E29" s="148" t="s">
        <v>1</v>
      </c>
      <c r="F29" s="148" t="s">
        <v>1</v>
      </c>
      <c r="G29" s="147" t="s">
        <v>1</v>
      </c>
      <c r="H29" s="147" t="s">
        <v>1</v>
      </c>
      <c r="I29" s="334"/>
      <c r="J29" s="147">
        <v>0</v>
      </c>
      <c r="K29" s="147"/>
      <c r="L29" s="147"/>
      <c r="M29" s="147"/>
      <c r="N29" s="147" t="s">
        <v>1</v>
      </c>
      <c r="O29" s="336"/>
      <c r="P29" s="334"/>
      <c r="Q29" s="334"/>
    </row>
    <row r="30" spans="1:17" x14ac:dyDescent="0.25">
      <c r="A30" s="21" t="s">
        <v>108</v>
      </c>
      <c r="B30" s="334"/>
      <c r="C30" s="335"/>
      <c r="D30" s="335"/>
      <c r="E30" s="148" t="s">
        <v>1</v>
      </c>
      <c r="F30" s="148" t="s">
        <v>1</v>
      </c>
      <c r="G30" s="147" t="s">
        <v>1</v>
      </c>
      <c r="H30" s="147" t="s">
        <v>1</v>
      </c>
      <c r="I30" s="334"/>
      <c r="J30" s="147">
        <v>2</v>
      </c>
      <c r="K30" s="147" t="s">
        <v>1</v>
      </c>
      <c r="L30" s="147"/>
      <c r="M30" s="147"/>
      <c r="N30" s="147" t="s">
        <v>1</v>
      </c>
      <c r="O30" s="336"/>
      <c r="P30" s="334"/>
      <c r="Q30" s="334"/>
    </row>
    <row r="31" spans="1:17" x14ac:dyDescent="0.25">
      <c r="A31" s="21" t="s">
        <v>109</v>
      </c>
      <c r="B31" s="334"/>
      <c r="C31" s="335"/>
      <c r="D31" s="335"/>
      <c r="E31" s="148" t="s">
        <v>1</v>
      </c>
      <c r="F31" s="148" t="s">
        <v>1</v>
      </c>
      <c r="G31" s="147" t="s">
        <v>1</v>
      </c>
      <c r="H31" s="147" t="s">
        <v>1</v>
      </c>
      <c r="I31" s="147" t="s">
        <v>1</v>
      </c>
      <c r="J31" s="147">
        <v>4</v>
      </c>
      <c r="K31" s="147" t="s">
        <v>1</v>
      </c>
      <c r="L31" s="147"/>
      <c r="M31" s="147"/>
      <c r="N31" s="147" t="s">
        <v>1</v>
      </c>
      <c r="O31" s="336">
        <v>4</v>
      </c>
      <c r="P31" s="334"/>
      <c r="Q31" s="334"/>
    </row>
    <row r="32" spans="1:17" x14ac:dyDescent="0.25">
      <c r="A32" s="21" t="s">
        <v>110</v>
      </c>
      <c r="B32" s="334"/>
      <c r="C32" s="335"/>
      <c r="D32" s="335"/>
      <c r="E32" s="148" t="s">
        <v>1</v>
      </c>
      <c r="F32" s="148" t="s">
        <v>1</v>
      </c>
      <c r="G32" s="147" t="s">
        <v>1</v>
      </c>
      <c r="H32" s="147" t="s">
        <v>1</v>
      </c>
      <c r="I32" s="334"/>
      <c r="J32" s="147">
        <v>3</v>
      </c>
      <c r="K32" s="147" t="s">
        <v>1</v>
      </c>
      <c r="L32" s="147"/>
      <c r="M32" s="147"/>
      <c r="N32" s="147" t="s">
        <v>1</v>
      </c>
      <c r="O32" s="336"/>
      <c r="P32" s="334"/>
      <c r="Q32" s="334"/>
    </row>
    <row r="33" spans="1:17" x14ac:dyDescent="0.25">
      <c r="A33" s="21" t="s">
        <v>19</v>
      </c>
      <c r="B33" s="334"/>
      <c r="C33" s="335"/>
      <c r="D33" s="335"/>
      <c r="E33" s="148" t="s">
        <v>1</v>
      </c>
      <c r="F33" s="148" t="s">
        <v>1</v>
      </c>
      <c r="G33" s="147" t="s">
        <v>1</v>
      </c>
      <c r="H33" s="147" t="s">
        <v>1</v>
      </c>
      <c r="I33" s="147" t="s">
        <v>1</v>
      </c>
      <c r="J33" s="147">
        <v>1</v>
      </c>
      <c r="K33" s="147" t="s">
        <v>1</v>
      </c>
      <c r="L33" s="147"/>
      <c r="M33" s="147"/>
      <c r="N33" s="147" t="s">
        <v>1</v>
      </c>
      <c r="O33" s="336"/>
      <c r="P33" s="334"/>
      <c r="Q33" s="334"/>
    </row>
    <row r="34" spans="1:17" x14ac:dyDescent="0.25">
      <c r="A34" s="21" t="s">
        <v>111</v>
      </c>
      <c r="B34" s="334"/>
      <c r="C34" s="335"/>
      <c r="D34" s="335"/>
      <c r="E34" s="148" t="s">
        <v>1</v>
      </c>
      <c r="F34" s="148" t="s">
        <v>1</v>
      </c>
      <c r="G34" s="147" t="s">
        <v>1</v>
      </c>
      <c r="H34" s="147" t="s">
        <v>1</v>
      </c>
      <c r="I34" s="334"/>
      <c r="J34" s="147">
        <v>0</v>
      </c>
      <c r="K34" s="147" t="s">
        <v>1</v>
      </c>
      <c r="L34" s="147"/>
      <c r="M34" s="147"/>
      <c r="N34" s="147" t="s">
        <v>1</v>
      </c>
      <c r="O34" s="336"/>
      <c r="P34" s="334"/>
      <c r="Q34" s="334"/>
    </row>
    <row r="35" spans="1:17" x14ac:dyDescent="0.25">
      <c r="A35" s="22" t="s">
        <v>49</v>
      </c>
      <c r="B35" s="334"/>
      <c r="C35" s="335"/>
      <c r="D35" s="335"/>
      <c r="E35" s="335"/>
      <c r="F35" s="148"/>
      <c r="G35" s="147"/>
      <c r="H35" s="147" t="s">
        <v>1</v>
      </c>
      <c r="I35" s="147"/>
      <c r="J35" s="147"/>
      <c r="K35" s="147" t="s">
        <v>1</v>
      </c>
      <c r="L35" s="147"/>
      <c r="M35" s="147"/>
      <c r="N35" s="147"/>
      <c r="O35" s="336"/>
      <c r="P35" s="334"/>
      <c r="Q35" s="334"/>
    </row>
    <row r="36" spans="1:17" x14ac:dyDescent="0.25">
      <c r="A36" s="21" t="s">
        <v>112</v>
      </c>
      <c r="B36" s="334"/>
      <c r="C36" s="335"/>
      <c r="D36" s="335"/>
      <c r="E36" s="148" t="s">
        <v>1</v>
      </c>
      <c r="F36" s="148" t="s">
        <v>1</v>
      </c>
      <c r="G36" s="147" t="s">
        <v>1</v>
      </c>
      <c r="H36" s="147" t="s">
        <v>1</v>
      </c>
      <c r="I36" s="334"/>
      <c r="J36" s="147">
        <v>0</v>
      </c>
      <c r="K36" s="147" t="s">
        <v>1</v>
      </c>
      <c r="L36" s="147"/>
      <c r="M36" s="147"/>
      <c r="N36" s="147" t="s">
        <v>1</v>
      </c>
      <c r="O36" s="336"/>
      <c r="P36" s="334"/>
      <c r="Q36" s="334"/>
    </row>
    <row r="37" spans="1:17" x14ac:dyDescent="0.25">
      <c r="A37" s="21" t="s">
        <v>37</v>
      </c>
      <c r="B37" s="334"/>
      <c r="C37" s="335"/>
      <c r="D37" s="335"/>
      <c r="E37" s="148" t="s">
        <v>1</v>
      </c>
      <c r="F37" s="148" t="s">
        <v>1</v>
      </c>
      <c r="G37" s="147" t="s">
        <v>1</v>
      </c>
      <c r="H37" s="147" t="s">
        <v>1</v>
      </c>
      <c r="I37" s="334"/>
      <c r="J37" s="147">
        <v>1</v>
      </c>
      <c r="K37" s="147" t="s">
        <v>1</v>
      </c>
      <c r="L37" s="147"/>
      <c r="M37" s="147"/>
      <c r="N37" s="147" t="s">
        <v>1</v>
      </c>
      <c r="O37" s="336">
        <v>0</v>
      </c>
      <c r="P37" s="334"/>
      <c r="Q37" s="334"/>
    </row>
    <row r="38" spans="1:17" x14ac:dyDescent="0.25">
      <c r="A38" s="21" t="s">
        <v>113</v>
      </c>
      <c r="B38" s="334"/>
      <c r="C38" s="335"/>
      <c r="D38" s="335"/>
      <c r="E38" s="148" t="s">
        <v>1</v>
      </c>
      <c r="F38" s="148" t="s">
        <v>1</v>
      </c>
      <c r="G38" s="147" t="s">
        <v>1</v>
      </c>
      <c r="H38" s="147" t="s">
        <v>1</v>
      </c>
      <c r="I38" s="334"/>
      <c r="J38" s="147">
        <v>4</v>
      </c>
      <c r="K38" s="147" t="s">
        <v>1</v>
      </c>
      <c r="L38" s="147"/>
      <c r="M38" s="147"/>
      <c r="N38" s="147" t="s">
        <v>1</v>
      </c>
      <c r="O38" s="336"/>
      <c r="P38" s="334"/>
      <c r="Q38" s="334"/>
    </row>
    <row r="39" spans="1:17" x14ac:dyDescent="0.25">
      <c r="A39" s="21" t="s">
        <v>130</v>
      </c>
      <c r="B39" s="334"/>
      <c r="C39" s="335"/>
      <c r="D39" s="335"/>
      <c r="E39" s="148" t="s">
        <v>1</v>
      </c>
      <c r="F39" s="148" t="s">
        <v>1</v>
      </c>
      <c r="G39" s="147" t="s">
        <v>1</v>
      </c>
      <c r="H39" s="147" t="s">
        <v>1</v>
      </c>
      <c r="I39" s="334"/>
      <c r="J39" s="147" t="s">
        <v>1</v>
      </c>
      <c r="K39" s="147" t="s">
        <v>1</v>
      </c>
      <c r="L39" s="147"/>
      <c r="M39" s="147"/>
      <c r="N39" s="147" t="s">
        <v>1</v>
      </c>
      <c r="O39" s="336">
        <v>10</v>
      </c>
      <c r="P39" s="334"/>
      <c r="Q39" s="334"/>
    </row>
    <row r="40" spans="1:17" x14ac:dyDescent="0.25">
      <c r="A40" s="21" t="s">
        <v>114</v>
      </c>
      <c r="B40" s="334"/>
      <c r="C40" s="335"/>
      <c r="D40" s="335"/>
      <c r="E40" s="148" t="s">
        <v>1</v>
      </c>
      <c r="F40" s="148" t="s">
        <v>1</v>
      </c>
      <c r="G40" s="147" t="s">
        <v>1</v>
      </c>
      <c r="H40" s="147" t="s">
        <v>1</v>
      </c>
      <c r="I40" s="334"/>
      <c r="J40" s="147">
        <v>4</v>
      </c>
      <c r="K40" s="147" t="s">
        <v>1</v>
      </c>
      <c r="L40" s="147"/>
      <c r="M40" s="147"/>
      <c r="N40" s="147" t="s">
        <v>1</v>
      </c>
      <c r="O40" s="336">
        <v>19</v>
      </c>
      <c r="P40" s="334"/>
      <c r="Q40" s="334"/>
    </row>
    <row r="41" spans="1:17" x14ac:dyDescent="0.25">
      <c r="A41" s="21" t="s">
        <v>129</v>
      </c>
      <c r="B41" s="334"/>
      <c r="C41" s="335"/>
      <c r="D41" s="335"/>
      <c r="E41" s="148" t="s">
        <v>1</v>
      </c>
      <c r="F41" s="148" t="s">
        <v>1</v>
      </c>
      <c r="G41" s="147" t="s">
        <v>1</v>
      </c>
      <c r="H41" s="147" t="s">
        <v>1</v>
      </c>
      <c r="I41" s="334"/>
      <c r="J41" s="147" t="s">
        <v>1</v>
      </c>
      <c r="K41" s="147" t="s">
        <v>1</v>
      </c>
      <c r="L41" s="147"/>
      <c r="M41" s="147"/>
      <c r="N41" s="147" t="s">
        <v>1</v>
      </c>
      <c r="O41" s="336">
        <v>2</v>
      </c>
      <c r="P41" s="334"/>
      <c r="Q41" s="334"/>
    </row>
    <row r="42" spans="1:17" x14ac:dyDescent="0.25">
      <c r="A42" s="21" t="s">
        <v>131</v>
      </c>
      <c r="B42" s="334"/>
      <c r="C42" s="335"/>
      <c r="D42" s="335"/>
      <c r="E42" s="148" t="s">
        <v>1</v>
      </c>
      <c r="F42" s="148" t="s">
        <v>1</v>
      </c>
      <c r="G42" s="147" t="s">
        <v>1</v>
      </c>
      <c r="H42" s="147" t="s">
        <v>1</v>
      </c>
      <c r="I42" s="334"/>
      <c r="J42" s="147" t="s">
        <v>1</v>
      </c>
      <c r="K42" s="147" t="s">
        <v>1</v>
      </c>
      <c r="L42" s="147"/>
      <c r="M42" s="147"/>
      <c r="N42" s="147" t="s">
        <v>1</v>
      </c>
      <c r="O42" s="336">
        <v>1</v>
      </c>
      <c r="P42" s="334"/>
      <c r="Q42" s="334"/>
    </row>
    <row r="43" spans="1:17" x14ac:dyDescent="0.25">
      <c r="A43" s="21" t="s">
        <v>118</v>
      </c>
      <c r="B43" s="334"/>
      <c r="C43" s="335"/>
      <c r="D43" s="335"/>
      <c r="E43" s="148" t="s">
        <v>1</v>
      </c>
      <c r="F43" s="148" t="s">
        <v>1</v>
      </c>
      <c r="G43" s="147" t="s">
        <v>1</v>
      </c>
      <c r="H43" s="147" t="s">
        <v>1</v>
      </c>
      <c r="I43" s="334"/>
      <c r="J43" s="147">
        <v>17</v>
      </c>
      <c r="K43" s="147">
        <v>4</v>
      </c>
      <c r="L43" s="147"/>
      <c r="M43" s="147"/>
      <c r="N43" s="147" t="s">
        <v>1</v>
      </c>
      <c r="O43" s="336">
        <v>3</v>
      </c>
      <c r="P43" s="334"/>
      <c r="Q43" s="334"/>
    </row>
    <row r="44" spans="1:17" x14ac:dyDescent="0.25">
      <c r="A44" s="21" t="s">
        <v>128</v>
      </c>
      <c r="B44" s="334"/>
      <c r="C44" s="335"/>
      <c r="D44" s="335"/>
      <c r="E44" s="148" t="s">
        <v>1</v>
      </c>
      <c r="F44" s="148" t="s">
        <v>1</v>
      </c>
      <c r="G44" s="147" t="s">
        <v>1</v>
      </c>
      <c r="H44" s="147" t="s">
        <v>1</v>
      </c>
      <c r="I44" s="334"/>
      <c r="J44" s="147" t="s">
        <v>1</v>
      </c>
      <c r="K44" s="147" t="s">
        <v>1</v>
      </c>
      <c r="L44" s="147"/>
      <c r="M44" s="147"/>
      <c r="N44" s="147" t="s">
        <v>1</v>
      </c>
      <c r="O44" s="336">
        <v>6</v>
      </c>
      <c r="P44" s="334"/>
      <c r="Q44" s="334"/>
    </row>
    <row r="45" spans="1:17" x14ac:dyDescent="0.25">
      <c r="A45" s="21" t="s">
        <v>132</v>
      </c>
      <c r="B45" s="334"/>
      <c r="C45" s="335"/>
      <c r="D45" s="335"/>
      <c r="E45" s="148" t="s">
        <v>1</v>
      </c>
      <c r="F45" s="148" t="s">
        <v>1</v>
      </c>
      <c r="G45" s="147" t="s">
        <v>1</v>
      </c>
      <c r="H45" s="147" t="s">
        <v>1</v>
      </c>
      <c r="I45" s="334"/>
      <c r="J45" s="147" t="s">
        <v>1</v>
      </c>
      <c r="K45" s="147" t="s">
        <v>1</v>
      </c>
      <c r="L45" s="147"/>
      <c r="M45" s="147"/>
      <c r="N45" s="147" t="s">
        <v>1</v>
      </c>
      <c r="O45" s="336">
        <v>4</v>
      </c>
      <c r="P45" s="334"/>
      <c r="Q45" s="334"/>
    </row>
    <row r="46" spans="1:17" x14ac:dyDescent="0.25">
      <c r="A46" s="22" t="s">
        <v>80</v>
      </c>
      <c r="B46" s="334"/>
      <c r="C46" s="335"/>
      <c r="D46" s="335"/>
      <c r="E46" s="335"/>
      <c r="F46" s="148"/>
      <c r="G46" s="147"/>
      <c r="H46" s="147" t="s">
        <v>1</v>
      </c>
      <c r="I46" s="147"/>
      <c r="J46" s="334"/>
      <c r="K46" s="334"/>
      <c r="L46" s="334"/>
      <c r="M46" s="334"/>
      <c r="N46" s="334"/>
      <c r="O46" s="336"/>
      <c r="P46" s="334"/>
      <c r="Q46" s="334"/>
    </row>
    <row r="47" spans="1:17" x14ac:dyDescent="0.25">
      <c r="A47" s="21" t="s">
        <v>119</v>
      </c>
      <c r="B47" s="334"/>
      <c r="C47" s="335"/>
      <c r="D47" s="335"/>
      <c r="E47" s="148" t="s">
        <v>1</v>
      </c>
      <c r="F47" s="148" t="s">
        <v>1</v>
      </c>
      <c r="G47" s="147" t="s">
        <v>1</v>
      </c>
      <c r="H47" s="147">
        <v>4</v>
      </c>
      <c r="I47" s="334"/>
      <c r="J47" s="334"/>
      <c r="K47" s="147"/>
      <c r="L47" s="147"/>
      <c r="M47" s="147"/>
      <c r="N47" s="147" t="s">
        <v>1</v>
      </c>
      <c r="O47" s="336"/>
      <c r="P47" s="334"/>
      <c r="Q47" s="334"/>
    </row>
    <row r="48" spans="1:17" x14ac:dyDescent="0.25">
      <c r="A48" s="41" t="s">
        <v>127</v>
      </c>
      <c r="B48" s="334"/>
      <c r="C48" s="334"/>
      <c r="D48" s="335"/>
      <c r="E48" s="335"/>
      <c r="F48" s="335"/>
      <c r="G48" s="335"/>
      <c r="H48" s="147">
        <v>3</v>
      </c>
      <c r="I48" s="334"/>
      <c r="J48" s="334"/>
      <c r="K48" s="334"/>
      <c r="L48" s="334"/>
      <c r="M48" s="334"/>
      <c r="N48" s="334"/>
      <c r="O48" s="336">
        <v>4</v>
      </c>
      <c r="P48" s="334"/>
      <c r="Q48" s="334"/>
    </row>
    <row r="49" spans="1:17" x14ac:dyDescent="0.25">
      <c r="A49" s="21" t="s">
        <v>120</v>
      </c>
      <c r="B49" s="334"/>
      <c r="C49" s="335"/>
      <c r="D49" s="335"/>
      <c r="E49" s="148" t="s">
        <v>1</v>
      </c>
      <c r="F49" s="148" t="s">
        <v>1</v>
      </c>
      <c r="G49" s="147" t="s">
        <v>1</v>
      </c>
      <c r="H49" s="147">
        <v>0</v>
      </c>
      <c r="I49" s="334"/>
      <c r="J49" s="334"/>
      <c r="K49" s="147"/>
      <c r="L49" s="147"/>
      <c r="M49" s="147"/>
      <c r="N49" s="147" t="s">
        <v>1</v>
      </c>
      <c r="O49" s="336"/>
      <c r="P49" s="334"/>
      <c r="Q49" s="334"/>
    </row>
    <row r="50" spans="1:17" x14ac:dyDescent="0.25">
      <c r="A50" s="41" t="s">
        <v>121</v>
      </c>
      <c r="B50" s="334"/>
      <c r="C50" s="334"/>
      <c r="D50" s="335"/>
      <c r="E50" s="335"/>
      <c r="F50" s="335"/>
      <c r="G50" s="335"/>
      <c r="H50" s="147">
        <v>2</v>
      </c>
      <c r="I50" s="334"/>
      <c r="J50" s="334"/>
      <c r="K50" s="334"/>
      <c r="L50" s="334"/>
      <c r="M50" s="334"/>
      <c r="N50" s="334"/>
      <c r="O50" s="336">
        <v>2</v>
      </c>
      <c r="P50" s="334"/>
      <c r="Q50" s="334"/>
    </row>
    <row r="51" spans="1:17" x14ac:dyDescent="0.25">
      <c r="A51" s="21" t="s">
        <v>126</v>
      </c>
      <c r="B51" s="334"/>
      <c r="C51" s="335"/>
      <c r="D51" s="335"/>
      <c r="E51" s="148" t="s">
        <v>1</v>
      </c>
      <c r="F51" s="148" t="s">
        <v>1</v>
      </c>
      <c r="G51" s="147" t="s">
        <v>1</v>
      </c>
      <c r="H51" s="147">
        <v>0</v>
      </c>
      <c r="I51" s="334"/>
      <c r="J51" s="334"/>
      <c r="K51" s="147"/>
      <c r="L51" s="147"/>
      <c r="M51" s="147"/>
      <c r="N51" s="147" t="s">
        <v>1</v>
      </c>
      <c r="O51" s="336">
        <v>0</v>
      </c>
      <c r="P51" s="334"/>
      <c r="Q51" s="334"/>
    </row>
    <row r="52" spans="1:17" x14ac:dyDescent="0.25">
      <c r="A52" s="41" t="s">
        <v>16</v>
      </c>
      <c r="B52" s="334"/>
      <c r="C52" s="334"/>
      <c r="D52" s="335"/>
      <c r="E52" s="335"/>
      <c r="F52" s="335"/>
      <c r="G52" s="335"/>
      <c r="H52" s="147">
        <v>3</v>
      </c>
      <c r="I52" s="334"/>
      <c r="J52" s="334"/>
      <c r="K52" s="334"/>
      <c r="L52" s="334"/>
      <c r="M52" s="334"/>
      <c r="N52" s="334"/>
      <c r="O52" s="336"/>
      <c r="P52" s="334"/>
      <c r="Q52" s="334"/>
    </row>
    <row r="53" spans="1:17" x14ac:dyDescent="0.25">
      <c r="A53" s="21" t="s">
        <v>122</v>
      </c>
      <c r="B53" s="334"/>
      <c r="C53" s="335"/>
      <c r="D53" s="335"/>
      <c r="E53" s="148" t="s">
        <v>1</v>
      </c>
      <c r="F53" s="148" t="s">
        <v>1</v>
      </c>
      <c r="G53" s="147" t="s">
        <v>1</v>
      </c>
      <c r="H53" s="147">
        <v>4</v>
      </c>
      <c r="I53" s="334"/>
      <c r="J53" s="334"/>
      <c r="K53" s="147"/>
      <c r="L53" s="147"/>
      <c r="M53" s="147"/>
      <c r="N53" s="147" t="s">
        <v>1</v>
      </c>
      <c r="O53" s="336">
        <v>1</v>
      </c>
      <c r="P53" s="334"/>
      <c r="Q53" s="334"/>
    </row>
    <row r="54" spans="1:17" x14ac:dyDescent="0.25">
      <c r="A54" s="41" t="s">
        <v>123</v>
      </c>
      <c r="B54" s="334"/>
      <c r="C54" s="334"/>
      <c r="D54" s="335"/>
      <c r="E54" s="335"/>
      <c r="F54" s="335"/>
      <c r="G54" s="335"/>
      <c r="H54" s="147">
        <v>0</v>
      </c>
      <c r="I54" s="334"/>
      <c r="J54" s="334"/>
      <c r="K54" s="334"/>
      <c r="L54" s="334"/>
      <c r="M54" s="334"/>
      <c r="N54" s="334"/>
      <c r="O54" s="336"/>
      <c r="P54" s="334"/>
      <c r="Q54" s="334"/>
    </row>
    <row r="55" spans="1:17" x14ac:dyDescent="0.25">
      <c r="A55" s="21" t="s">
        <v>124</v>
      </c>
      <c r="B55" s="334"/>
      <c r="C55" s="335"/>
      <c r="D55" s="335"/>
      <c r="E55" s="148" t="s">
        <v>1</v>
      </c>
      <c r="F55" s="148" t="s">
        <v>1</v>
      </c>
      <c r="G55" s="147" t="s">
        <v>1</v>
      </c>
      <c r="H55" s="147">
        <v>1</v>
      </c>
      <c r="I55" s="334"/>
      <c r="J55" s="334"/>
      <c r="K55" s="147"/>
      <c r="L55" s="147"/>
      <c r="M55" s="147"/>
      <c r="N55" s="147" t="s">
        <v>1</v>
      </c>
      <c r="O55" s="336">
        <v>1</v>
      </c>
      <c r="P55" s="334"/>
      <c r="Q55" s="334"/>
    </row>
    <row r="56" spans="1:17" ht="15.75" thickBot="1" x14ac:dyDescent="0.3">
      <c r="A56" s="42" t="s">
        <v>125</v>
      </c>
      <c r="B56" s="337"/>
      <c r="C56" s="337"/>
      <c r="D56" s="338"/>
      <c r="E56" s="338"/>
      <c r="F56" s="338"/>
      <c r="G56" s="338"/>
      <c r="H56" s="74">
        <v>3</v>
      </c>
      <c r="I56" s="337"/>
      <c r="J56" s="337"/>
      <c r="K56" s="337"/>
      <c r="L56" s="337"/>
      <c r="M56" s="337"/>
      <c r="N56" s="337"/>
      <c r="O56" s="339">
        <v>5</v>
      </c>
      <c r="P56" s="334"/>
      <c r="Q56" s="334"/>
    </row>
    <row r="57" spans="1:17" x14ac:dyDescent="0.25">
      <c r="A57" s="50"/>
      <c r="B57" s="340"/>
      <c r="C57" s="340"/>
      <c r="D57" s="341"/>
      <c r="E57" s="341"/>
      <c r="F57" s="341"/>
      <c r="G57" s="341"/>
      <c r="H57" s="345" t="s">
        <v>181</v>
      </c>
      <c r="I57" s="346"/>
      <c r="J57" s="346" t="s">
        <v>181</v>
      </c>
      <c r="K57" s="346" t="s">
        <v>181</v>
      </c>
      <c r="L57" s="346"/>
      <c r="M57" s="346"/>
      <c r="N57" s="346"/>
      <c r="O57" s="347" t="s">
        <v>181</v>
      </c>
      <c r="P57" s="340"/>
      <c r="Q57" s="342"/>
    </row>
    <row r="58" spans="1:17" ht="15.75" thickBot="1" x14ac:dyDescent="0.3">
      <c r="A58" s="35"/>
      <c r="B58" s="37"/>
      <c r="C58" s="37"/>
      <c r="D58" s="36"/>
      <c r="E58" s="36"/>
      <c r="F58" s="36"/>
      <c r="G58" s="36"/>
      <c r="H58" s="348">
        <f>SUM(H6:H56)/ 10</f>
        <v>2</v>
      </c>
      <c r="I58" s="34"/>
      <c r="J58" s="343">
        <f>SUM(J6:J56)/ 20</f>
        <v>4.2</v>
      </c>
      <c r="K58" s="343">
        <f>SUM(K6:K56)/ 3</f>
        <v>4.666666666666667</v>
      </c>
      <c r="L58" s="34"/>
      <c r="M58" s="34"/>
      <c r="N58" s="34"/>
      <c r="O58" s="349">
        <f>SUM(O6:O56)/ 32</f>
        <v>2.96875</v>
      </c>
      <c r="P58" s="37"/>
      <c r="Q58" s="37"/>
    </row>
    <row r="59" spans="1:17" ht="15.75" thickBot="1" x14ac:dyDescent="0.3">
      <c r="A59" s="35"/>
      <c r="B59" s="37"/>
      <c r="C59" s="37"/>
      <c r="D59" s="36"/>
      <c r="E59" s="36"/>
      <c r="F59" s="36"/>
      <c r="G59" s="36"/>
      <c r="H59" s="37"/>
      <c r="I59" s="37"/>
      <c r="J59" s="37"/>
      <c r="K59" s="37"/>
      <c r="L59" s="37"/>
      <c r="M59" s="37"/>
      <c r="N59" s="37"/>
      <c r="O59" s="37"/>
      <c r="P59" s="37"/>
      <c r="Q59" s="37"/>
    </row>
    <row r="60" spans="1:17" ht="19.5" thickBot="1" x14ac:dyDescent="0.35">
      <c r="A60" s="402" t="s">
        <v>70</v>
      </c>
      <c r="B60" s="403"/>
      <c r="C60" s="403"/>
      <c r="D60" s="403"/>
      <c r="E60" s="403"/>
      <c r="F60" s="403"/>
      <c r="G60" s="403"/>
      <c r="H60" s="403"/>
      <c r="I60" s="403"/>
      <c r="J60" s="403"/>
      <c r="K60" s="403"/>
      <c r="L60" s="403"/>
      <c r="M60" s="403"/>
      <c r="N60" s="403"/>
      <c r="O60" s="403"/>
      <c r="P60" s="404"/>
    </row>
    <row r="61" spans="1:17" ht="15.75" thickBot="1" x14ac:dyDescent="0.3">
      <c r="A61" s="10" t="s">
        <v>71</v>
      </c>
      <c r="B61" s="14"/>
      <c r="C61" s="14"/>
      <c r="D61" s="15"/>
      <c r="E61" s="15"/>
      <c r="F61" s="15"/>
      <c r="G61" s="15"/>
      <c r="H61" s="14"/>
      <c r="I61" s="14"/>
      <c r="J61" s="14"/>
      <c r="K61" s="14"/>
      <c r="L61" s="14"/>
      <c r="M61" s="14"/>
      <c r="N61" s="14"/>
      <c r="O61" s="14"/>
      <c r="P61" s="16"/>
    </row>
    <row r="62" spans="1:17" x14ac:dyDescent="0.25">
      <c r="A62" s="35"/>
      <c r="B62" s="37"/>
      <c r="C62" s="37"/>
      <c r="D62" s="36"/>
      <c r="E62" s="36"/>
      <c r="F62" s="36"/>
      <c r="G62" s="36"/>
      <c r="H62" s="37"/>
      <c r="I62" s="37"/>
      <c r="J62" s="37"/>
      <c r="K62" s="37"/>
      <c r="L62" s="37"/>
      <c r="M62" s="37"/>
      <c r="N62" s="37"/>
      <c r="O62" s="37"/>
      <c r="P62" s="37"/>
    </row>
    <row r="63" spans="1:17" ht="15.75" thickBot="1" x14ac:dyDescent="0.3">
      <c r="A63" s="59"/>
      <c r="B63" s="34"/>
      <c r="C63" s="34"/>
      <c r="D63" s="33"/>
      <c r="E63" s="33"/>
      <c r="F63" s="33"/>
      <c r="G63" s="33"/>
      <c r="H63" s="34"/>
      <c r="I63" s="34"/>
      <c r="J63" s="34"/>
      <c r="K63" s="34"/>
      <c r="L63" s="34"/>
      <c r="M63" s="34"/>
      <c r="N63" s="34"/>
      <c r="O63" s="34"/>
      <c r="P63" s="37"/>
    </row>
    <row r="64" spans="1:17" ht="19.5" thickBot="1" x14ac:dyDescent="0.35">
      <c r="A64" s="396" t="s">
        <v>148</v>
      </c>
      <c r="B64" s="397"/>
      <c r="C64" s="397"/>
      <c r="D64" s="397"/>
      <c r="E64" s="397"/>
      <c r="F64" s="397"/>
      <c r="G64" s="397"/>
      <c r="H64" s="397"/>
      <c r="I64" s="397"/>
      <c r="J64" s="397"/>
      <c r="K64" s="397"/>
      <c r="L64" s="397"/>
      <c r="M64" s="397"/>
      <c r="N64" s="397"/>
      <c r="O64" s="398"/>
    </row>
    <row r="65" spans="1:17" ht="15.75" thickBot="1" x14ac:dyDescent="0.3">
      <c r="A65" s="399" t="s">
        <v>9</v>
      </c>
      <c r="B65" s="400"/>
      <c r="C65" s="400"/>
      <c r="D65" s="400"/>
      <c r="E65" s="400"/>
      <c r="F65" s="400"/>
      <c r="G65" s="400"/>
      <c r="H65" s="400"/>
      <c r="I65" s="400"/>
      <c r="J65" s="400"/>
      <c r="K65" s="400"/>
      <c r="L65" s="400"/>
      <c r="M65" s="400"/>
      <c r="N65" s="400"/>
      <c r="O65" s="400"/>
      <c r="P65" s="39"/>
    </row>
    <row r="66" spans="1:17" ht="15.75" thickBot="1" x14ac:dyDescent="0.3">
      <c r="A66" s="48" t="s">
        <v>0</v>
      </c>
      <c r="B66" s="6" t="s">
        <v>65</v>
      </c>
      <c r="C66" s="6" t="s">
        <v>62</v>
      </c>
      <c r="D66" s="6" t="s">
        <v>62</v>
      </c>
      <c r="E66" s="5">
        <v>41446</v>
      </c>
      <c r="F66" s="5">
        <v>41451</v>
      </c>
      <c r="G66" s="5">
        <v>41457</v>
      </c>
      <c r="H66" s="5">
        <v>41465</v>
      </c>
      <c r="I66" s="17">
        <v>41474</v>
      </c>
      <c r="J66" s="17">
        <v>41479</v>
      </c>
      <c r="K66" s="17">
        <v>41486</v>
      </c>
      <c r="L66" s="17">
        <v>41494</v>
      </c>
      <c r="M66" s="49" t="s">
        <v>63</v>
      </c>
      <c r="N66" s="17">
        <v>41508</v>
      </c>
      <c r="O66" s="18">
        <v>41513</v>
      </c>
      <c r="Q66" s="3"/>
    </row>
    <row r="67" spans="1:17" x14ac:dyDescent="0.25">
      <c r="A67" s="20" t="s">
        <v>10</v>
      </c>
      <c r="B67" s="334"/>
      <c r="C67" s="335"/>
      <c r="D67" s="335"/>
      <c r="E67" s="148">
        <v>29</v>
      </c>
      <c r="F67" s="148">
        <v>17</v>
      </c>
      <c r="G67" s="147">
        <v>12</v>
      </c>
      <c r="H67" s="147">
        <v>7</v>
      </c>
      <c r="I67" s="147">
        <v>8</v>
      </c>
      <c r="J67" s="147">
        <v>9</v>
      </c>
      <c r="K67" s="147">
        <v>11</v>
      </c>
      <c r="L67" s="147">
        <v>12</v>
      </c>
      <c r="M67" s="147" t="s">
        <v>1</v>
      </c>
      <c r="N67" s="147">
        <v>11</v>
      </c>
      <c r="O67" s="336">
        <v>10</v>
      </c>
      <c r="P67" s="334"/>
      <c r="Q67" s="3"/>
    </row>
    <row r="68" spans="1:17" ht="15.75" thickBot="1" x14ac:dyDescent="0.3">
      <c r="A68" s="23" t="s">
        <v>11</v>
      </c>
      <c r="B68" s="337"/>
      <c r="C68" s="338"/>
      <c r="D68" s="338"/>
      <c r="E68" s="75">
        <v>10</v>
      </c>
      <c r="F68" s="75">
        <v>8</v>
      </c>
      <c r="G68" s="74">
        <v>10</v>
      </c>
      <c r="H68" s="74">
        <v>4</v>
      </c>
      <c r="I68" s="74">
        <v>6</v>
      </c>
      <c r="J68" s="74">
        <v>8</v>
      </c>
      <c r="K68" s="74">
        <v>7</v>
      </c>
      <c r="L68" s="74">
        <v>9</v>
      </c>
      <c r="M68" s="74" t="s">
        <v>1</v>
      </c>
      <c r="N68" s="74">
        <v>6</v>
      </c>
      <c r="O68" s="339">
        <v>7</v>
      </c>
      <c r="P68" s="334"/>
    </row>
    <row r="69" spans="1:17" x14ac:dyDescent="0.25">
      <c r="A69" s="22" t="s">
        <v>52</v>
      </c>
      <c r="B69" s="334"/>
      <c r="C69" s="335"/>
      <c r="D69" s="335"/>
      <c r="E69" s="335"/>
      <c r="F69" s="148"/>
      <c r="G69" s="147"/>
      <c r="H69" s="147"/>
      <c r="I69" s="147"/>
      <c r="J69" s="334"/>
      <c r="K69" s="334"/>
      <c r="L69" s="334"/>
      <c r="M69" s="147"/>
      <c r="N69" s="334"/>
      <c r="O69" s="344"/>
      <c r="P69" s="334"/>
    </row>
    <row r="70" spans="1:17" x14ac:dyDescent="0.25">
      <c r="A70" s="21" t="s">
        <v>15</v>
      </c>
      <c r="B70" s="334"/>
      <c r="C70" s="335"/>
      <c r="D70" s="335"/>
      <c r="E70" s="148" t="s">
        <v>1</v>
      </c>
      <c r="F70" s="148" t="s">
        <v>1</v>
      </c>
      <c r="G70" s="147" t="s">
        <v>1</v>
      </c>
      <c r="H70" s="147">
        <v>0</v>
      </c>
      <c r="I70" s="334"/>
      <c r="J70" s="334"/>
      <c r="K70" s="147"/>
      <c r="L70" s="147" t="s">
        <v>1</v>
      </c>
      <c r="M70" s="334"/>
      <c r="N70" s="334"/>
      <c r="O70" s="344"/>
      <c r="P70" s="334"/>
    </row>
    <row r="71" spans="1:17" x14ac:dyDescent="0.25">
      <c r="A71" s="21" t="s">
        <v>16</v>
      </c>
      <c r="B71" s="334"/>
      <c r="C71" s="335"/>
      <c r="D71" s="335"/>
      <c r="E71" s="148" t="s">
        <v>1</v>
      </c>
      <c r="F71" s="148" t="s">
        <v>1</v>
      </c>
      <c r="G71" s="147" t="s">
        <v>1</v>
      </c>
      <c r="H71" s="147">
        <v>3</v>
      </c>
      <c r="I71" s="334"/>
      <c r="J71" s="334"/>
      <c r="K71" s="147"/>
      <c r="L71" s="147" t="s">
        <v>1</v>
      </c>
      <c r="M71" s="334"/>
      <c r="N71" s="334"/>
      <c r="O71" s="344"/>
      <c r="P71" s="334"/>
    </row>
    <row r="72" spans="1:17" x14ac:dyDescent="0.25">
      <c r="A72" s="22" t="s">
        <v>48</v>
      </c>
      <c r="B72" s="334"/>
      <c r="C72" s="335"/>
      <c r="D72" s="335"/>
      <c r="E72" s="335"/>
      <c r="F72" s="148"/>
      <c r="G72" s="147"/>
      <c r="H72" s="147"/>
      <c r="I72" s="147"/>
      <c r="J72" s="334"/>
      <c r="K72" s="334"/>
      <c r="L72" s="334"/>
      <c r="M72" s="147"/>
      <c r="N72" s="334"/>
      <c r="O72" s="344"/>
      <c r="P72" s="334"/>
    </row>
    <row r="73" spans="1:17" x14ac:dyDescent="0.25">
      <c r="A73" s="21" t="s">
        <v>20</v>
      </c>
      <c r="B73" s="334"/>
      <c r="C73" s="335"/>
      <c r="D73" s="335"/>
      <c r="E73" s="148" t="s">
        <v>1</v>
      </c>
      <c r="F73" s="148" t="s">
        <v>1</v>
      </c>
      <c r="G73" s="147" t="s">
        <v>1</v>
      </c>
      <c r="H73" s="147">
        <v>4</v>
      </c>
      <c r="I73" s="334"/>
      <c r="J73" s="334"/>
      <c r="K73" s="147"/>
      <c r="L73" s="147" t="s">
        <v>1</v>
      </c>
      <c r="M73" s="334"/>
      <c r="N73" s="334"/>
      <c r="O73" s="344"/>
      <c r="P73" s="334"/>
    </row>
    <row r="74" spans="1:17" x14ac:dyDescent="0.25">
      <c r="A74" s="21" t="s">
        <v>12</v>
      </c>
      <c r="B74" s="334"/>
      <c r="C74" s="335"/>
      <c r="D74" s="335"/>
      <c r="E74" s="148" t="s">
        <v>1</v>
      </c>
      <c r="F74" s="148" t="s">
        <v>1</v>
      </c>
      <c r="G74" s="147" t="s">
        <v>1</v>
      </c>
      <c r="H74" s="147">
        <v>8</v>
      </c>
      <c r="I74" s="334"/>
      <c r="J74" s="334"/>
      <c r="K74" s="147">
        <v>7</v>
      </c>
      <c r="L74" s="147" t="s">
        <v>1</v>
      </c>
      <c r="M74" s="334"/>
      <c r="N74" s="334"/>
      <c r="O74" s="344"/>
      <c r="P74" s="334"/>
    </row>
    <row r="75" spans="1:17" x14ac:dyDescent="0.25">
      <c r="A75" s="21" t="s">
        <v>27</v>
      </c>
      <c r="B75" s="334"/>
      <c r="C75" s="335"/>
      <c r="D75" s="335"/>
      <c r="E75" s="148" t="s">
        <v>1</v>
      </c>
      <c r="F75" s="148" t="s">
        <v>1</v>
      </c>
      <c r="G75" s="147" t="s">
        <v>1</v>
      </c>
      <c r="H75" s="147" t="s">
        <v>1</v>
      </c>
      <c r="I75" s="147" t="s">
        <v>1</v>
      </c>
      <c r="J75" s="147" t="s">
        <v>1</v>
      </c>
      <c r="K75" s="147">
        <v>9</v>
      </c>
      <c r="L75" s="147" t="s">
        <v>1</v>
      </c>
      <c r="M75" s="334"/>
      <c r="N75" s="334"/>
      <c r="O75" s="344"/>
      <c r="P75" s="334"/>
    </row>
    <row r="76" spans="1:17" x14ac:dyDescent="0.25">
      <c r="A76" s="21" t="s">
        <v>67</v>
      </c>
      <c r="B76" s="334"/>
      <c r="C76" s="335"/>
      <c r="D76" s="335"/>
      <c r="E76" s="148" t="s">
        <v>1</v>
      </c>
      <c r="F76" s="148" t="s">
        <v>1</v>
      </c>
      <c r="G76" s="147" t="s">
        <v>1</v>
      </c>
      <c r="H76" s="147">
        <v>2</v>
      </c>
      <c r="I76" s="334"/>
      <c r="J76" s="334"/>
      <c r="K76" s="147">
        <v>6</v>
      </c>
      <c r="L76" s="147" t="s">
        <v>1</v>
      </c>
      <c r="M76" s="334"/>
      <c r="N76" s="334"/>
      <c r="O76" s="344"/>
      <c r="P76" s="334"/>
    </row>
    <row r="77" spans="1:17" x14ac:dyDescent="0.25">
      <c r="A77" s="21" t="s">
        <v>28</v>
      </c>
      <c r="B77" s="334"/>
      <c r="C77" s="335"/>
      <c r="D77" s="335"/>
      <c r="E77" s="148" t="s">
        <v>1</v>
      </c>
      <c r="F77" s="148" t="s">
        <v>1</v>
      </c>
      <c r="G77" s="147" t="s">
        <v>1</v>
      </c>
      <c r="H77" s="147" t="s">
        <v>1</v>
      </c>
      <c r="I77" s="147" t="s">
        <v>1</v>
      </c>
      <c r="J77" s="147" t="s">
        <v>1</v>
      </c>
      <c r="K77" s="147">
        <v>3</v>
      </c>
      <c r="L77" s="147" t="s">
        <v>1</v>
      </c>
      <c r="M77" s="334"/>
      <c r="N77" s="334"/>
      <c r="O77" s="344"/>
      <c r="P77" s="334"/>
    </row>
    <row r="78" spans="1:17" x14ac:dyDescent="0.25">
      <c r="A78" s="21" t="s">
        <v>25</v>
      </c>
      <c r="B78" s="334"/>
      <c r="C78" s="335"/>
      <c r="D78" s="335"/>
      <c r="E78" s="148" t="s">
        <v>1</v>
      </c>
      <c r="F78" s="148" t="s">
        <v>1</v>
      </c>
      <c r="G78" s="147" t="s">
        <v>1</v>
      </c>
      <c r="H78" s="147" t="s">
        <v>1</v>
      </c>
      <c r="I78" s="334"/>
      <c r="J78" s="334"/>
      <c r="K78" s="147">
        <v>1</v>
      </c>
      <c r="L78" s="147" t="s">
        <v>1</v>
      </c>
      <c r="M78" s="334"/>
      <c r="N78" s="334"/>
      <c r="O78" s="344"/>
      <c r="P78" s="334"/>
    </row>
    <row r="79" spans="1:17" x14ac:dyDescent="0.25">
      <c r="A79" s="21" t="s">
        <v>26</v>
      </c>
      <c r="B79" s="334"/>
      <c r="C79" s="335"/>
      <c r="D79" s="335"/>
      <c r="E79" s="148" t="s">
        <v>1</v>
      </c>
      <c r="F79" s="148" t="s">
        <v>1</v>
      </c>
      <c r="G79" s="147" t="s">
        <v>1</v>
      </c>
      <c r="H79" s="147" t="s">
        <v>1</v>
      </c>
      <c r="I79" s="334"/>
      <c r="J79" s="334"/>
      <c r="K79" s="147">
        <v>3</v>
      </c>
      <c r="L79" s="147" t="s">
        <v>1</v>
      </c>
      <c r="M79" s="334"/>
      <c r="N79" s="334"/>
      <c r="O79" s="344"/>
      <c r="P79" s="334"/>
    </row>
    <row r="80" spans="1:17" x14ac:dyDescent="0.25">
      <c r="A80" s="21" t="s">
        <v>13</v>
      </c>
      <c r="B80" s="334"/>
      <c r="C80" s="335"/>
      <c r="D80" s="335"/>
      <c r="E80" s="148" t="s">
        <v>1</v>
      </c>
      <c r="F80" s="148" t="s">
        <v>1</v>
      </c>
      <c r="G80" s="147" t="s">
        <v>1</v>
      </c>
      <c r="H80" s="147">
        <v>4</v>
      </c>
      <c r="I80" s="334"/>
      <c r="J80" s="334"/>
      <c r="K80" s="147"/>
      <c r="L80" s="147" t="s">
        <v>1</v>
      </c>
      <c r="M80" s="334"/>
      <c r="N80" s="334"/>
      <c r="O80" s="344"/>
      <c r="P80" s="334"/>
    </row>
    <row r="81" spans="1:16" x14ac:dyDescent="0.25">
      <c r="A81" s="21" t="s">
        <v>14</v>
      </c>
      <c r="B81" s="334"/>
      <c r="C81" s="335"/>
      <c r="D81" s="335"/>
      <c r="E81" s="148" t="s">
        <v>1</v>
      </c>
      <c r="F81" s="148" t="s">
        <v>1</v>
      </c>
      <c r="G81" s="147" t="s">
        <v>1</v>
      </c>
      <c r="H81" s="147">
        <v>2</v>
      </c>
      <c r="I81" s="334"/>
      <c r="J81" s="334"/>
      <c r="K81" s="147">
        <v>8</v>
      </c>
      <c r="L81" s="147" t="s">
        <v>1</v>
      </c>
      <c r="M81" s="334"/>
      <c r="N81" s="334"/>
      <c r="O81" s="344"/>
      <c r="P81" s="334"/>
    </row>
    <row r="82" spans="1:16" x14ac:dyDescent="0.25">
      <c r="A82" s="22" t="s">
        <v>50</v>
      </c>
      <c r="B82" s="334"/>
      <c r="C82" s="335"/>
      <c r="D82" s="335"/>
      <c r="E82" s="335"/>
      <c r="F82" s="148"/>
      <c r="G82" s="147"/>
      <c r="H82" s="147"/>
      <c r="I82" s="147"/>
      <c r="J82" s="334"/>
      <c r="K82" s="334"/>
      <c r="L82" s="334"/>
      <c r="M82" s="147"/>
      <c r="N82" s="334"/>
      <c r="O82" s="344"/>
      <c r="P82" s="334"/>
    </row>
    <row r="83" spans="1:16" x14ac:dyDescent="0.25">
      <c r="A83" s="21" t="s">
        <v>17</v>
      </c>
      <c r="B83" s="334"/>
      <c r="C83" s="335"/>
      <c r="D83" s="335"/>
      <c r="E83" s="148" t="s">
        <v>1</v>
      </c>
      <c r="F83" s="148" t="s">
        <v>1</v>
      </c>
      <c r="G83" s="147" t="s">
        <v>1</v>
      </c>
      <c r="H83" s="147">
        <v>9</v>
      </c>
      <c r="I83" s="334"/>
      <c r="J83" s="334"/>
      <c r="K83" s="147"/>
      <c r="L83" s="147" t="s">
        <v>1</v>
      </c>
      <c r="M83" s="334"/>
      <c r="N83" s="334"/>
      <c r="O83" s="344"/>
      <c r="P83" s="334"/>
    </row>
    <row r="84" spans="1:16" x14ac:dyDescent="0.25">
      <c r="A84" s="21" t="s">
        <v>18</v>
      </c>
      <c r="B84" s="334"/>
      <c r="C84" s="335"/>
      <c r="D84" s="335"/>
      <c r="E84" s="148" t="s">
        <v>1</v>
      </c>
      <c r="F84" s="148" t="s">
        <v>1</v>
      </c>
      <c r="G84" s="147" t="s">
        <v>1</v>
      </c>
      <c r="H84" s="147">
        <v>6</v>
      </c>
      <c r="I84" s="334"/>
      <c r="J84" s="334"/>
      <c r="K84" s="147"/>
      <c r="L84" s="147" t="s">
        <v>1</v>
      </c>
      <c r="M84" s="334"/>
      <c r="N84" s="334"/>
      <c r="O84" s="344"/>
      <c r="P84" s="334"/>
    </row>
    <row r="85" spans="1:16" x14ac:dyDescent="0.25">
      <c r="A85" s="21" t="s">
        <v>24</v>
      </c>
      <c r="B85" s="334"/>
      <c r="C85" s="335"/>
      <c r="D85" s="335"/>
      <c r="E85" s="148" t="s">
        <v>1</v>
      </c>
      <c r="F85" s="148" t="s">
        <v>1</v>
      </c>
      <c r="G85" s="147" t="s">
        <v>1</v>
      </c>
      <c r="H85" s="147">
        <v>1</v>
      </c>
      <c r="I85" s="334"/>
      <c r="J85" s="334"/>
      <c r="K85" s="147"/>
      <c r="L85" s="147" t="s">
        <v>1</v>
      </c>
      <c r="M85" s="334"/>
      <c r="N85" s="334"/>
      <c r="O85" s="344"/>
      <c r="P85" s="334"/>
    </row>
    <row r="86" spans="1:16" x14ac:dyDescent="0.25">
      <c r="A86" s="21" t="s">
        <v>19</v>
      </c>
      <c r="B86" s="334"/>
      <c r="C86" s="335"/>
      <c r="D86" s="335"/>
      <c r="E86" s="148" t="s">
        <v>1</v>
      </c>
      <c r="F86" s="148" t="s">
        <v>1</v>
      </c>
      <c r="G86" s="147" t="s">
        <v>1</v>
      </c>
      <c r="H86" s="147">
        <v>8</v>
      </c>
      <c r="I86" s="334"/>
      <c r="J86" s="334"/>
      <c r="K86" s="147">
        <v>0</v>
      </c>
      <c r="L86" s="147" t="s">
        <v>1</v>
      </c>
      <c r="M86" s="334"/>
      <c r="N86" s="334"/>
      <c r="O86" s="344"/>
      <c r="P86" s="334"/>
    </row>
    <row r="87" spans="1:16" x14ac:dyDescent="0.25">
      <c r="A87" s="22" t="s">
        <v>49</v>
      </c>
      <c r="B87" s="334"/>
      <c r="C87" s="335"/>
      <c r="D87" s="335"/>
      <c r="E87" s="335"/>
      <c r="F87" s="148"/>
      <c r="G87" s="147"/>
      <c r="H87" s="147"/>
      <c r="I87" s="147"/>
      <c r="J87" s="334"/>
      <c r="K87" s="334"/>
      <c r="L87" s="334"/>
      <c r="M87" s="147"/>
      <c r="N87" s="334"/>
      <c r="O87" s="344"/>
      <c r="P87" s="334"/>
    </row>
    <row r="88" spans="1:16" x14ac:dyDescent="0.25">
      <c r="A88" s="21" t="s">
        <v>22</v>
      </c>
      <c r="B88" s="334"/>
      <c r="C88" s="335"/>
      <c r="D88" s="335"/>
      <c r="E88" s="148" t="s">
        <v>1</v>
      </c>
      <c r="F88" s="148" t="s">
        <v>1</v>
      </c>
      <c r="G88" s="147" t="s">
        <v>1</v>
      </c>
      <c r="H88" s="147">
        <v>6</v>
      </c>
      <c r="I88" s="334"/>
      <c r="J88" s="334"/>
      <c r="K88" s="147">
        <v>4</v>
      </c>
      <c r="L88" s="147" t="s">
        <v>1</v>
      </c>
      <c r="M88" s="334"/>
      <c r="N88" s="334"/>
      <c r="O88" s="344"/>
      <c r="P88" s="334"/>
    </row>
    <row r="89" spans="1:16" x14ac:dyDescent="0.25">
      <c r="A89" s="21" t="s">
        <v>23</v>
      </c>
      <c r="B89" s="334"/>
      <c r="C89" s="335"/>
      <c r="D89" s="335"/>
      <c r="E89" s="148" t="s">
        <v>1</v>
      </c>
      <c r="F89" s="148" t="s">
        <v>1</v>
      </c>
      <c r="G89" s="147" t="s">
        <v>1</v>
      </c>
      <c r="H89" s="147">
        <v>0</v>
      </c>
      <c r="I89" s="334"/>
      <c r="J89" s="334"/>
      <c r="K89" s="147">
        <v>2</v>
      </c>
      <c r="L89" s="147" t="s">
        <v>1</v>
      </c>
      <c r="M89" s="334"/>
      <c r="N89" s="334"/>
      <c r="O89" s="344"/>
      <c r="P89" s="334"/>
    </row>
    <row r="90" spans="1:16" x14ac:dyDescent="0.25">
      <c r="A90" s="21" t="s">
        <v>21</v>
      </c>
      <c r="B90" s="334"/>
      <c r="C90" s="335"/>
      <c r="D90" s="335"/>
      <c r="E90" s="148" t="s">
        <v>1</v>
      </c>
      <c r="F90" s="148" t="s">
        <v>1</v>
      </c>
      <c r="G90" s="147" t="s">
        <v>1</v>
      </c>
      <c r="H90" s="147">
        <v>10</v>
      </c>
      <c r="I90" s="334"/>
      <c r="J90" s="334"/>
      <c r="K90" s="147"/>
      <c r="L90" s="147" t="s">
        <v>1</v>
      </c>
      <c r="M90" s="334"/>
      <c r="N90" s="334"/>
      <c r="O90" s="344"/>
      <c r="P90" s="334"/>
    </row>
    <row r="91" spans="1:16" x14ac:dyDescent="0.25">
      <c r="A91" s="21" t="s">
        <v>29</v>
      </c>
      <c r="B91" s="334"/>
      <c r="C91" s="335"/>
      <c r="D91" s="335"/>
      <c r="E91" s="148" t="s">
        <v>1</v>
      </c>
      <c r="F91" s="148" t="s">
        <v>1</v>
      </c>
      <c r="G91" s="147" t="s">
        <v>1</v>
      </c>
      <c r="H91" s="147">
        <v>13</v>
      </c>
      <c r="I91" s="334"/>
      <c r="J91" s="334"/>
      <c r="K91" s="334"/>
      <c r="L91" s="147" t="s">
        <v>1</v>
      </c>
      <c r="M91" s="147">
        <v>9</v>
      </c>
      <c r="N91" s="334"/>
      <c r="O91" s="344"/>
      <c r="P91" s="334"/>
    </row>
    <row r="92" spans="1:16" x14ac:dyDescent="0.25">
      <c r="A92" s="21" t="s">
        <v>31</v>
      </c>
      <c r="B92" s="334"/>
      <c r="C92" s="335"/>
      <c r="D92" s="335"/>
      <c r="E92" s="148" t="s">
        <v>1</v>
      </c>
      <c r="F92" s="148" t="s">
        <v>1</v>
      </c>
      <c r="G92" s="147" t="s">
        <v>1</v>
      </c>
      <c r="H92" s="147">
        <v>8</v>
      </c>
      <c r="I92" s="334"/>
      <c r="J92" s="334"/>
      <c r="K92" s="334"/>
      <c r="L92" s="147" t="s">
        <v>1</v>
      </c>
      <c r="M92" s="147"/>
      <c r="N92" s="334"/>
      <c r="O92" s="344"/>
      <c r="P92" s="334"/>
    </row>
    <row r="93" spans="1:16" x14ac:dyDescent="0.25">
      <c r="A93" s="21" t="s">
        <v>32</v>
      </c>
      <c r="B93" s="334"/>
      <c r="C93" s="335"/>
      <c r="D93" s="335"/>
      <c r="E93" s="148" t="s">
        <v>1</v>
      </c>
      <c r="F93" s="148" t="s">
        <v>1</v>
      </c>
      <c r="G93" s="147" t="s">
        <v>1</v>
      </c>
      <c r="H93" s="147">
        <v>10</v>
      </c>
      <c r="I93" s="334"/>
      <c r="J93" s="147">
        <v>10</v>
      </c>
      <c r="K93" s="334"/>
      <c r="L93" s="147" t="s">
        <v>1</v>
      </c>
      <c r="M93" s="147">
        <v>4</v>
      </c>
      <c r="N93" s="334"/>
      <c r="O93" s="344"/>
      <c r="P93" s="334"/>
    </row>
    <row r="94" spans="1:16" x14ac:dyDescent="0.25">
      <c r="A94" s="21" t="s">
        <v>35</v>
      </c>
      <c r="B94" s="334"/>
      <c r="C94" s="335"/>
      <c r="D94" s="335"/>
      <c r="E94" s="148" t="s">
        <v>1</v>
      </c>
      <c r="F94" s="148" t="s">
        <v>1</v>
      </c>
      <c r="G94" s="147" t="s">
        <v>1</v>
      </c>
      <c r="H94" s="147">
        <v>6</v>
      </c>
      <c r="I94" s="334"/>
      <c r="J94" s="147"/>
      <c r="K94" s="334"/>
      <c r="L94" s="147" t="s">
        <v>1</v>
      </c>
      <c r="M94" s="147"/>
      <c r="N94" s="334"/>
      <c r="O94" s="336">
        <v>3</v>
      </c>
      <c r="P94" s="334"/>
    </row>
    <row r="95" spans="1:16" x14ac:dyDescent="0.25">
      <c r="A95" s="21" t="s">
        <v>34</v>
      </c>
      <c r="B95" s="334"/>
      <c r="C95" s="335"/>
      <c r="D95" s="335"/>
      <c r="E95" s="148" t="s">
        <v>1</v>
      </c>
      <c r="F95" s="148" t="s">
        <v>1</v>
      </c>
      <c r="G95" s="147" t="s">
        <v>1</v>
      </c>
      <c r="H95" s="147">
        <v>6</v>
      </c>
      <c r="I95" s="334"/>
      <c r="J95" s="147"/>
      <c r="K95" s="334"/>
      <c r="L95" s="147" t="s">
        <v>1</v>
      </c>
      <c r="M95" s="147"/>
      <c r="N95" s="334"/>
      <c r="O95" s="336">
        <v>13</v>
      </c>
      <c r="P95" s="334"/>
    </row>
    <row r="96" spans="1:16" x14ac:dyDescent="0.25">
      <c r="A96" s="21" t="s">
        <v>30</v>
      </c>
      <c r="B96" s="334"/>
      <c r="C96" s="335"/>
      <c r="D96" s="335"/>
      <c r="E96" s="148" t="s">
        <v>1</v>
      </c>
      <c r="F96" s="148" t="s">
        <v>1</v>
      </c>
      <c r="G96" s="147" t="s">
        <v>1</v>
      </c>
      <c r="H96" s="147" t="s">
        <v>1</v>
      </c>
      <c r="I96" s="334"/>
      <c r="J96" s="147">
        <v>8</v>
      </c>
      <c r="K96" s="334"/>
      <c r="L96" s="147" t="s">
        <v>1</v>
      </c>
      <c r="M96" s="147">
        <v>8</v>
      </c>
      <c r="N96" s="334"/>
      <c r="O96" s="336"/>
      <c r="P96" s="334"/>
    </row>
    <row r="97" spans="1:17" ht="15.75" thickBot="1" x14ac:dyDescent="0.3">
      <c r="A97" s="23" t="s">
        <v>33</v>
      </c>
      <c r="B97" s="337"/>
      <c r="C97" s="338"/>
      <c r="D97" s="338"/>
      <c r="E97" s="75" t="s">
        <v>1</v>
      </c>
      <c r="F97" s="75" t="s">
        <v>1</v>
      </c>
      <c r="G97" s="74" t="s">
        <v>1</v>
      </c>
      <c r="H97" s="147" t="s">
        <v>1</v>
      </c>
      <c r="I97" s="334"/>
      <c r="J97" s="147">
        <v>6</v>
      </c>
      <c r="K97" s="334"/>
      <c r="L97" s="147" t="s">
        <v>1</v>
      </c>
      <c r="M97" s="334"/>
      <c r="N97" s="334"/>
      <c r="O97" s="336">
        <v>6</v>
      </c>
      <c r="P97" s="334"/>
    </row>
    <row r="98" spans="1:17" x14ac:dyDescent="0.25">
      <c r="A98" s="31"/>
      <c r="B98" s="37"/>
      <c r="C98" s="36"/>
      <c r="D98" s="36"/>
      <c r="E98" s="36"/>
      <c r="F98" s="30"/>
      <c r="G98" s="29"/>
      <c r="H98" s="363" t="s">
        <v>181</v>
      </c>
      <c r="I98" s="364"/>
      <c r="J98" s="364" t="s">
        <v>181</v>
      </c>
      <c r="K98" s="364" t="s">
        <v>181</v>
      </c>
      <c r="L98" s="364"/>
      <c r="M98" s="364" t="s">
        <v>181</v>
      </c>
      <c r="N98" s="364"/>
      <c r="O98" s="368" t="s">
        <v>181</v>
      </c>
    </row>
    <row r="99" spans="1:17" ht="15.75" thickBot="1" x14ac:dyDescent="0.3">
      <c r="A99" s="31"/>
      <c r="B99" s="37"/>
      <c r="C99" s="36"/>
      <c r="D99" s="36"/>
      <c r="E99" s="36"/>
      <c r="F99" s="30"/>
      <c r="G99" s="29"/>
      <c r="H99" s="365">
        <f>SUM(H69:H97)/19</f>
        <v>5.5789473684210522</v>
      </c>
      <c r="I99" s="366"/>
      <c r="J99" s="361">
        <f>SUM(J69:J97)/3</f>
        <v>8</v>
      </c>
      <c r="K99" s="361">
        <f>SUM(K69:K97)/10</f>
        <v>4.3</v>
      </c>
      <c r="L99" s="366"/>
      <c r="M99" s="361">
        <f>SUM(M69:M97)/3</f>
        <v>7</v>
      </c>
      <c r="N99" s="366"/>
      <c r="O99" s="367">
        <f>SUM(O69:O97)/3</f>
        <v>7.333333333333333</v>
      </c>
    </row>
    <row r="100" spans="1:17" ht="15.75" thickBot="1" x14ac:dyDescent="0.3">
      <c r="A100" s="61"/>
      <c r="B100" s="37"/>
      <c r="C100" s="36"/>
      <c r="D100" s="36"/>
      <c r="E100" s="36"/>
      <c r="F100" s="30"/>
      <c r="G100" s="29"/>
      <c r="H100" s="29"/>
      <c r="I100" s="37"/>
      <c r="J100" s="37"/>
      <c r="K100" s="37"/>
      <c r="L100" s="29"/>
      <c r="M100" s="29"/>
      <c r="N100" s="37"/>
      <c r="O100" s="37"/>
    </row>
    <row r="101" spans="1:17" ht="19.5" thickBot="1" x14ac:dyDescent="0.35">
      <c r="A101" s="396" t="s">
        <v>149</v>
      </c>
      <c r="B101" s="397"/>
      <c r="C101" s="397"/>
      <c r="D101" s="397"/>
      <c r="E101" s="397"/>
      <c r="F101" s="397"/>
      <c r="G101" s="397"/>
      <c r="H101" s="397"/>
      <c r="I101" s="397"/>
      <c r="J101" s="397"/>
      <c r="K101" s="397"/>
      <c r="L101" s="397"/>
      <c r="M101" s="397"/>
      <c r="N101" s="397"/>
      <c r="O101" s="398"/>
    </row>
    <row r="102" spans="1:17" ht="15.75" thickBot="1" x14ac:dyDescent="0.3">
      <c r="A102" s="399" t="s">
        <v>9</v>
      </c>
      <c r="B102" s="400"/>
      <c r="C102" s="400"/>
      <c r="D102" s="400"/>
      <c r="E102" s="400"/>
      <c r="F102" s="400"/>
      <c r="G102" s="400"/>
      <c r="H102" s="400"/>
      <c r="I102" s="400"/>
      <c r="J102" s="400"/>
      <c r="K102" s="400"/>
      <c r="L102" s="400"/>
      <c r="M102" s="400"/>
      <c r="N102" s="400"/>
      <c r="O102" s="401"/>
      <c r="P102" s="39"/>
    </row>
    <row r="103" spans="1:17" ht="15.75" thickBot="1" x14ac:dyDescent="0.3">
      <c r="A103" s="11" t="s">
        <v>0</v>
      </c>
      <c r="B103" s="6" t="s">
        <v>65</v>
      </c>
      <c r="C103" s="5">
        <v>41066</v>
      </c>
      <c r="D103" s="5">
        <v>41073</v>
      </c>
      <c r="E103" s="5">
        <v>41079</v>
      </c>
      <c r="F103" s="5">
        <v>41087</v>
      </c>
      <c r="G103" s="5">
        <v>41096</v>
      </c>
      <c r="H103" s="5">
        <v>41102</v>
      </c>
      <c r="I103" s="5">
        <v>41110</v>
      </c>
      <c r="J103" s="5">
        <v>41115</v>
      </c>
      <c r="K103" s="5">
        <v>41121</v>
      </c>
      <c r="L103" s="5">
        <v>41124</v>
      </c>
      <c r="M103" s="5">
        <v>41131</v>
      </c>
      <c r="N103" s="5">
        <v>41136</v>
      </c>
      <c r="O103" s="12">
        <v>41151</v>
      </c>
      <c r="Q103" s="3" t="s">
        <v>1</v>
      </c>
    </row>
    <row r="104" spans="1:17" x14ac:dyDescent="0.25">
      <c r="A104" s="24" t="s">
        <v>10</v>
      </c>
      <c r="C104" s="8">
        <v>5</v>
      </c>
      <c r="D104" s="8">
        <v>14</v>
      </c>
      <c r="E104" s="8">
        <v>4</v>
      </c>
      <c r="F104" s="8">
        <v>8</v>
      </c>
      <c r="G104" s="8">
        <v>12</v>
      </c>
      <c r="H104" s="8">
        <v>19</v>
      </c>
      <c r="I104" s="8">
        <v>13</v>
      </c>
      <c r="J104" s="3">
        <v>20</v>
      </c>
      <c r="K104" s="8">
        <v>19</v>
      </c>
      <c r="L104" s="3">
        <v>2.7</v>
      </c>
      <c r="O104" s="9"/>
    </row>
    <row r="105" spans="1:17" ht="15.75" thickBot="1" x14ac:dyDescent="0.3">
      <c r="A105" s="23" t="s">
        <v>11</v>
      </c>
      <c r="B105" s="14"/>
      <c r="C105" s="15"/>
      <c r="D105" s="40">
        <v>26</v>
      </c>
      <c r="E105" s="40">
        <v>19</v>
      </c>
      <c r="F105" s="40">
        <v>10</v>
      </c>
      <c r="G105" s="43">
        <v>24</v>
      </c>
      <c r="H105" s="43">
        <v>15</v>
      </c>
      <c r="I105" s="43">
        <v>12</v>
      </c>
      <c r="J105" s="43">
        <v>14</v>
      </c>
      <c r="K105" s="43">
        <v>10</v>
      </c>
      <c r="L105" s="43" t="s">
        <v>1</v>
      </c>
      <c r="M105" s="43">
        <v>9</v>
      </c>
      <c r="N105" s="43">
        <v>5</v>
      </c>
      <c r="O105" s="44">
        <v>13</v>
      </c>
    </row>
    <row r="106" spans="1:17" x14ac:dyDescent="0.25">
      <c r="A106" s="62" t="s">
        <v>52</v>
      </c>
      <c r="F106" s="8"/>
      <c r="G106" s="3"/>
      <c r="H106" s="3"/>
      <c r="I106" s="3"/>
      <c r="M106" s="3"/>
      <c r="O106" s="9"/>
    </row>
    <row r="107" spans="1:17" x14ac:dyDescent="0.25">
      <c r="A107" s="21" t="s">
        <v>16</v>
      </c>
      <c r="E107" s="8" t="s">
        <v>1</v>
      </c>
      <c r="F107" s="8" t="s">
        <v>1</v>
      </c>
      <c r="G107" s="3" t="s">
        <v>1</v>
      </c>
      <c r="H107" s="3">
        <v>9</v>
      </c>
      <c r="K107" s="3" t="s">
        <v>1</v>
      </c>
      <c r="L107" s="3" t="s">
        <v>1</v>
      </c>
      <c r="O107" s="9"/>
    </row>
    <row r="108" spans="1:17" x14ac:dyDescent="0.25">
      <c r="A108" s="22" t="s">
        <v>48</v>
      </c>
      <c r="F108" s="8"/>
      <c r="G108" s="3"/>
      <c r="H108" s="3"/>
      <c r="I108" s="3"/>
      <c r="M108" s="3"/>
      <c r="O108" s="9"/>
    </row>
    <row r="109" spans="1:17" x14ac:dyDescent="0.25">
      <c r="A109" s="21" t="s">
        <v>12</v>
      </c>
      <c r="E109" s="8" t="s">
        <v>1</v>
      </c>
      <c r="F109" s="8" t="s">
        <v>1</v>
      </c>
      <c r="G109" s="3" t="s">
        <v>1</v>
      </c>
      <c r="H109" s="3">
        <v>10</v>
      </c>
      <c r="K109" s="3" t="s">
        <v>1</v>
      </c>
      <c r="L109" s="3" t="s">
        <v>1</v>
      </c>
      <c r="O109" s="9"/>
    </row>
    <row r="110" spans="1:17" x14ac:dyDescent="0.25">
      <c r="A110" s="21" t="s">
        <v>68</v>
      </c>
      <c r="E110" s="8" t="s">
        <v>1</v>
      </c>
      <c r="F110" s="8" t="s">
        <v>1</v>
      </c>
      <c r="G110" s="3" t="s">
        <v>1</v>
      </c>
      <c r="H110" s="3">
        <v>10</v>
      </c>
      <c r="K110" s="3" t="s">
        <v>1</v>
      </c>
      <c r="L110" s="3" t="s">
        <v>1</v>
      </c>
      <c r="O110" s="9"/>
    </row>
    <row r="111" spans="1:17" x14ac:dyDescent="0.25">
      <c r="A111" s="21" t="s">
        <v>40</v>
      </c>
      <c r="E111" s="8" t="s">
        <v>1</v>
      </c>
      <c r="F111" s="8">
        <v>13</v>
      </c>
      <c r="G111" s="3" t="s">
        <v>1</v>
      </c>
      <c r="H111" s="3">
        <v>2</v>
      </c>
      <c r="I111" s="3" t="s">
        <v>1</v>
      </c>
      <c r="J111" s="3" t="s">
        <v>1</v>
      </c>
      <c r="K111" s="3" t="s">
        <v>1</v>
      </c>
      <c r="L111" s="3" t="s">
        <v>1</v>
      </c>
      <c r="O111" s="9"/>
    </row>
    <row r="112" spans="1:17" x14ac:dyDescent="0.25">
      <c r="A112" s="21" t="s">
        <v>36</v>
      </c>
      <c r="E112" s="8" t="s">
        <v>1</v>
      </c>
      <c r="F112" s="8">
        <v>6</v>
      </c>
      <c r="G112" s="3" t="s">
        <v>1</v>
      </c>
      <c r="H112" s="3" t="s">
        <v>1</v>
      </c>
      <c r="K112" s="3" t="s">
        <v>1</v>
      </c>
      <c r="L112" s="3" t="s">
        <v>1</v>
      </c>
      <c r="O112" s="9"/>
    </row>
    <row r="113" spans="1:15" x14ac:dyDescent="0.25">
      <c r="A113" s="22" t="s">
        <v>48</v>
      </c>
      <c r="F113" s="8"/>
      <c r="G113" s="3"/>
      <c r="H113" s="3"/>
      <c r="I113" s="3"/>
      <c r="M113" s="3"/>
      <c r="O113" s="9"/>
    </row>
    <row r="114" spans="1:15" x14ac:dyDescent="0.25">
      <c r="A114" s="21" t="s">
        <v>23</v>
      </c>
      <c r="E114" s="8" t="s">
        <v>1</v>
      </c>
      <c r="F114" s="8" t="s">
        <v>1</v>
      </c>
      <c r="G114" s="3" t="s">
        <v>1</v>
      </c>
      <c r="H114" s="3">
        <v>8</v>
      </c>
      <c r="K114" s="3" t="s">
        <v>1</v>
      </c>
      <c r="L114" s="3" t="s">
        <v>1</v>
      </c>
      <c r="O114" s="9"/>
    </row>
    <row r="115" spans="1:15" x14ac:dyDescent="0.25">
      <c r="A115" s="21" t="s">
        <v>37</v>
      </c>
      <c r="E115" s="8"/>
      <c r="F115" s="8">
        <v>4</v>
      </c>
      <c r="G115" s="3"/>
      <c r="H115" s="3">
        <v>0</v>
      </c>
      <c r="K115" s="3"/>
      <c r="L115" s="3"/>
      <c r="O115" s="9"/>
    </row>
    <row r="116" spans="1:15" x14ac:dyDescent="0.25">
      <c r="A116" s="21" t="s">
        <v>25</v>
      </c>
      <c r="E116" s="8" t="s">
        <v>1</v>
      </c>
      <c r="F116" s="8">
        <v>5</v>
      </c>
      <c r="G116" s="3" t="s">
        <v>1</v>
      </c>
      <c r="H116" s="3">
        <v>7</v>
      </c>
      <c r="K116" s="3" t="s">
        <v>1</v>
      </c>
      <c r="L116" s="3" t="s">
        <v>1</v>
      </c>
      <c r="O116" s="9"/>
    </row>
    <row r="117" spans="1:15" x14ac:dyDescent="0.25">
      <c r="A117" s="21" t="s">
        <v>39</v>
      </c>
      <c r="E117" s="8" t="s">
        <v>1</v>
      </c>
      <c r="F117" s="8">
        <v>5</v>
      </c>
      <c r="G117" s="3" t="s">
        <v>1</v>
      </c>
      <c r="H117" s="3" t="s">
        <v>1</v>
      </c>
      <c r="K117" s="3" t="s">
        <v>1</v>
      </c>
      <c r="L117" s="3" t="s">
        <v>1</v>
      </c>
      <c r="O117" s="9"/>
    </row>
    <row r="118" spans="1:15" x14ac:dyDescent="0.25">
      <c r="A118" s="21" t="s">
        <v>26</v>
      </c>
      <c r="E118" s="8" t="s">
        <v>1</v>
      </c>
      <c r="F118" s="8" t="s">
        <v>1</v>
      </c>
      <c r="G118" s="3" t="s">
        <v>1</v>
      </c>
      <c r="H118" s="3">
        <v>11</v>
      </c>
      <c r="K118" s="3" t="s">
        <v>1</v>
      </c>
      <c r="L118" s="3" t="s">
        <v>1</v>
      </c>
      <c r="O118" s="9"/>
    </row>
    <row r="119" spans="1:15" x14ac:dyDescent="0.25">
      <c r="A119" s="22" t="s">
        <v>50</v>
      </c>
      <c r="E119" s="8"/>
      <c r="F119" s="8"/>
      <c r="G119" s="3"/>
      <c r="H119" s="3"/>
      <c r="I119" s="3"/>
      <c r="K119" s="3"/>
      <c r="L119" s="3"/>
      <c r="O119" s="9"/>
    </row>
    <row r="120" spans="1:15" x14ac:dyDescent="0.25">
      <c r="A120" s="21" t="s">
        <v>18</v>
      </c>
      <c r="E120" s="8" t="s">
        <v>1</v>
      </c>
      <c r="F120" s="8">
        <v>9</v>
      </c>
      <c r="G120" s="3" t="s">
        <v>1</v>
      </c>
      <c r="H120" s="3">
        <v>5</v>
      </c>
      <c r="K120" s="3" t="s">
        <v>1</v>
      </c>
      <c r="L120" s="3" t="s">
        <v>1</v>
      </c>
      <c r="O120" s="9"/>
    </row>
    <row r="121" spans="1:15" x14ac:dyDescent="0.25">
      <c r="A121" s="21" t="s">
        <v>38</v>
      </c>
      <c r="E121" s="8" t="s">
        <v>1</v>
      </c>
      <c r="F121" s="8">
        <v>12</v>
      </c>
      <c r="G121" s="3" t="s">
        <v>1</v>
      </c>
      <c r="H121" s="3">
        <v>6</v>
      </c>
      <c r="K121" s="3" t="s">
        <v>1</v>
      </c>
      <c r="L121" s="3" t="s">
        <v>1</v>
      </c>
      <c r="O121" s="9"/>
    </row>
    <row r="122" spans="1:15" x14ac:dyDescent="0.25">
      <c r="A122" s="21" t="s">
        <v>19</v>
      </c>
      <c r="E122" s="8" t="s">
        <v>1</v>
      </c>
      <c r="F122" s="8" t="s">
        <v>1</v>
      </c>
      <c r="G122" s="3" t="s">
        <v>1</v>
      </c>
      <c r="H122" s="3">
        <v>3</v>
      </c>
      <c r="K122" s="3" t="s">
        <v>1</v>
      </c>
      <c r="L122" s="3" t="s">
        <v>1</v>
      </c>
      <c r="O122" s="9"/>
    </row>
    <row r="123" spans="1:15" x14ac:dyDescent="0.25">
      <c r="A123" s="21" t="s">
        <v>29</v>
      </c>
      <c r="E123" s="8">
        <v>6</v>
      </c>
      <c r="F123" s="8" t="s">
        <v>1</v>
      </c>
      <c r="G123" s="3" t="s">
        <v>1</v>
      </c>
      <c r="H123" s="3">
        <v>10</v>
      </c>
      <c r="L123" s="3" t="s">
        <v>1</v>
      </c>
      <c r="M123" s="3" t="s">
        <v>1</v>
      </c>
      <c r="O123" s="9"/>
    </row>
    <row r="124" spans="1:15" x14ac:dyDescent="0.25">
      <c r="A124" s="21" t="s">
        <v>32</v>
      </c>
      <c r="E124" s="8">
        <v>9</v>
      </c>
      <c r="F124" s="8" t="s">
        <v>1</v>
      </c>
      <c r="G124" s="3" t="s">
        <v>1</v>
      </c>
      <c r="H124" s="3">
        <v>4</v>
      </c>
      <c r="J124" s="3" t="s">
        <v>1</v>
      </c>
      <c r="L124" s="3" t="s">
        <v>1</v>
      </c>
      <c r="M124" s="3" t="s">
        <v>1</v>
      </c>
      <c r="O124" s="9"/>
    </row>
    <row r="125" spans="1:15" x14ac:dyDescent="0.25">
      <c r="A125" s="21" t="s">
        <v>35</v>
      </c>
      <c r="E125" s="8">
        <v>4</v>
      </c>
      <c r="F125" s="8" t="s">
        <v>1</v>
      </c>
      <c r="G125" s="3" t="s">
        <v>1</v>
      </c>
      <c r="H125" s="3" t="s">
        <v>1</v>
      </c>
      <c r="J125" s="3"/>
      <c r="L125" s="3" t="s">
        <v>1</v>
      </c>
      <c r="M125" s="3" t="s">
        <v>1</v>
      </c>
      <c r="O125" s="13" t="s">
        <v>1</v>
      </c>
    </row>
    <row r="126" spans="1:15" x14ac:dyDescent="0.25">
      <c r="A126" s="21" t="s">
        <v>42</v>
      </c>
      <c r="E126" s="8">
        <v>8</v>
      </c>
      <c r="F126" s="8" t="s">
        <v>1</v>
      </c>
      <c r="G126" s="3" t="s">
        <v>1</v>
      </c>
      <c r="H126" s="3">
        <v>18</v>
      </c>
      <c r="J126" s="3"/>
      <c r="L126" s="3" t="s">
        <v>1</v>
      </c>
      <c r="M126" s="3" t="s">
        <v>1</v>
      </c>
      <c r="O126" s="13" t="s">
        <v>1</v>
      </c>
    </row>
    <row r="127" spans="1:15" x14ac:dyDescent="0.25">
      <c r="A127" s="21" t="s">
        <v>30</v>
      </c>
      <c r="E127" s="8" t="s">
        <v>1</v>
      </c>
      <c r="F127" s="8" t="s">
        <v>1</v>
      </c>
      <c r="G127" s="3" t="s">
        <v>1</v>
      </c>
      <c r="H127" s="3">
        <v>16</v>
      </c>
      <c r="J127" s="3" t="s">
        <v>1</v>
      </c>
      <c r="L127" s="3" t="s">
        <v>1</v>
      </c>
      <c r="M127" s="3" t="s">
        <v>1</v>
      </c>
      <c r="O127" s="13" t="s">
        <v>1</v>
      </c>
    </row>
    <row r="128" spans="1:15" ht="15.75" thickBot="1" x14ac:dyDescent="0.3">
      <c r="A128" s="23" t="s">
        <v>41</v>
      </c>
      <c r="B128" s="32"/>
      <c r="C128" s="15"/>
      <c r="D128" s="15"/>
      <c r="F128" s="8" t="s">
        <v>1</v>
      </c>
      <c r="G128" s="3" t="s">
        <v>1</v>
      </c>
      <c r="H128" s="3">
        <v>11</v>
      </c>
      <c r="I128" s="14"/>
      <c r="J128" s="14"/>
      <c r="K128" s="14"/>
      <c r="L128" s="43" t="s">
        <v>1</v>
      </c>
      <c r="M128" s="43" t="s">
        <v>1</v>
      </c>
      <c r="N128" s="14"/>
      <c r="O128" s="16"/>
    </row>
    <row r="129" spans="1:17" x14ac:dyDescent="0.25">
      <c r="A129" s="31"/>
      <c r="B129" s="37"/>
      <c r="C129" s="36"/>
      <c r="D129" s="36"/>
      <c r="E129" s="355" t="s">
        <v>181</v>
      </c>
      <c r="F129" s="356" t="s">
        <v>181</v>
      </c>
      <c r="G129" s="357"/>
      <c r="H129" s="358" t="s">
        <v>181</v>
      </c>
      <c r="I129" s="37"/>
      <c r="J129" s="37"/>
      <c r="K129" s="37"/>
      <c r="L129" s="29"/>
      <c r="M129" s="29"/>
      <c r="N129" s="37"/>
      <c r="O129" s="37"/>
    </row>
    <row r="130" spans="1:17" ht="15.75" thickBot="1" x14ac:dyDescent="0.3">
      <c r="A130" s="31"/>
      <c r="B130" s="37"/>
      <c r="C130" s="36"/>
      <c r="D130" s="36"/>
      <c r="E130" s="359">
        <f>SUM(E106:E128)/4</f>
        <v>6.75</v>
      </c>
      <c r="F130" s="360">
        <f>SUM(F106:F128)/7</f>
        <v>7.7142857142857144</v>
      </c>
      <c r="G130" s="361"/>
      <c r="H130" s="362">
        <f>SUM(H106:H128)/16</f>
        <v>8.125</v>
      </c>
      <c r="I130" s="37"/>
      <c r="J130" s="37"/>
      <c r="K130" s="37"/>
      <c r="L130" s="29"/>
      <c r="M130" s="29"/>
      <c r="N130" s="37"/>
      <c r="O130" s="37"/>
    </row>
    <row r="131" spans="1:17" ht="15.75" thickBot="1" x14ac:dyDescent="0.3">
      <c r="A131" s="61"/>
      <c r="B131" s="37"/>
      <c r="C131" s="36"/>
      <c r="D131" s="36"/>
      <c r="E131" s="36"/>
      <c r="F131" s="30"/>
      <c r="G131" s="29"/>
      <c r="H131" s="29"/>
      <c r="I131" s="37"/>
      <c r="J131" s="37"/>
      <c r="K131" s="37"/>
      <c r="L131" s="29"/>
      <c r="M131" s="29"/>
      <c r="N131" s="37"/>
      <c r="O131" s="37"/>
    </row>
    <row r="132" spans="1:17" ht="19.5" thickBot="1" x14ac:dyDescent="0.35">
      <c r="A132" s="396" t="s">
        <v>150</v>
      </c>
      <c r="B132" s="397"/>
      <c r="C132" s="397"/>
      <c r="D132" s="397"/>
      <c r="E132" s="397"/>
      <c r="F132" s="397"/>
      <c r="G132" s="397"/>
      <c r="H132" s="397"/>
      <c r="I132" s="397"/>
      <c r="J132" s="397"/>
      <c r="K132" s="397"/>
      <c r="L132" s="397"/>
      <c r="M132" s="397"/>
      <c r="N132" s="397"/>
      <c r="O132" s="398"/>
      <c r="P132" s="3" t="s">
        <v>7</v>
      </c>
      <c r="Q132" s="3" t="s">
        <v>1</v>
      </c>
    </row>
    <row r="133" spans="1:17" ht="15.75" thickBot="1" x14ac:dyDescent="0.3">
      <c r="A133" s="399" t="s">
        <v>9</v>
      </c>
      <c r="B133" s="400"/>
      <c r="C133" s="400"/>
      <c r="D133" s="400"/>
      <c r="E133" s="400"/>
      <c r="F133" s="400"/>
      <c r="G133" s="400"/>
      <c r="H133" s="400"/>
      <c r="I133" s="400"/>
      <c r="J133" s="400"/>
      <c r="K133" s="400"/>
      <c r="L133" s="400"/>
      <c r="M133" s="400"/>
      <c r="N133" s="400"/>
      <c r="O133" s="401"/>
      <c r="P133" s="39"/>
    </row>
    <row r="134" spans="1:17" ht="15.75" thickBot="1" x14ac:dyDescent="0.3">
      <c r="A134" s="11" t="s">
        <v>0</v>
      </c>
      <c r="B134" s="6" t="s">
        <v>65</v>
      </c>
      <c r="C134" s="6" t="s">
        <v>62</v>
      </c>
      <c r="D134" s="6" t="s">
        <v>62</v>
      </c>
      <c r="E134" s="6" t="s">
        <v>62</v>
      </c>
      <c r="F134" s="5">
        <v>40720</v>
      </c>
      <c r="G134" s="5">
        <v>40721</v>
      </c>
      <c r="H134" s="5">
        <v>40732</v>
      </c>
      <c r="I134" s="5">
        <v>40746</v>
      </c>
      <c r="J134" s="6" t="s">
        <v>64</v>
      </c>
      <c r="K134" s="6" t="s">
        <v>64</v>
      </c>
      <c r="L134" s="5">
        <v>40758</v>
      </c>
      <c r="M134" s="5">
        <v>40764</v>
      </c>
      <c r="N134" s="5">
        <v>40777</v>
      </c>
      <c r="O134" s="7" t="s">
        <v>63</v>
      </c>
      <c r="P134" s="4">
        <v>40758</v>
      </c>
    </row>
    <row r="135" spans="1:17" x14ac:dyDescent="0.25">
      <c r="A135" s="24" t="s">
        <v>43</v>
      </c>
      <c r="F135" s="8">
        <v>16</v>
      </c>
      <c r="G135" s="3">
        <v>15</v>
      </c>
      <c r="H135" s="3">
        <v>14</v>
      </c>
      <c r="I135" s="3">
        <v>6</v>
      </c>
      <c r="L135" s="3">
        <v>5.9</v>
      </c>
      <c r="M135" s="3">
        <v>8</v>
      </c>
      <c r="O135" s="9"/>
      <c r="P135" s="3">
        <v>6.9</v>
      </c>
    </row>
    <row r="136" spans="1:17" ht="15.75" thickBot="1" x14ac:dyDescent="0.3">
      <c r="A136" s="23" t="s">
        <v>44</v>
      </c>
      <c r="B136" s="32"/>
      <c r="C136" s="15"/>
      <c r="D136" s="15"/>
      <c r="E136" s="15"/>
      <c r="F136" s="40">
        <v>10</v>
      </c>
      <c r="G136" s="43">
        <v>14</v>
      </c>
      <c r="H136" s="43">
        <v>24</v>
      </c>
      <c r="I136" s="43">
        <v>39</v>
      </c>
      <c r="J136" s="14"/>
      <c r="K136" s="14"/>
      <c r="L136" s="14"/>
      <c r="M136" s="43">
        <v>36</v>
      </c>
      <c r="N136" s="43">
        <v>32</v>
      </c>
      <c r="O136" s="16"/>
    </row>
    <row r="137" spans="1:17" x14ac:dyDescent="0.25">
      <c r="A137" s="354"/>
      <c r="B137" s="37"/>
      <c r="C137" s="36"/>
      <c r="D137" s="36"/>
      <c r="E137" s="36"/>
      <c r="F137" s="30"/>
      <c r="G137" s="29"/>
      <c r="H137" s="147"/>
      <c r="I137" s="147"/>
      <c r="J137" s="147"/>
      <c r="K137" s="147"/>
      <c r="L137" s="147"/>
      <c r="M137" s="147"/>
      <c r="N137" s="37"/>
      <c r="O137" s="37"/>
    </row>
    <row r="138" spans="1:17" ht="15.75" thickBot="1" x14ac:dyDescent="0.3">
      <c r="A138" s="61"/>
      <c r="B138" s="37"/>
      <c r="C138" s="36"/>
      <c r="D138" s="36"/>
      <c r="E138" s="36"/>
      <c r="F138" s="30"/>
      <c r="G138" s="29"/>
      <c r="H138" s="74"/>
      <c r="I138" s="74"/>
      <c r="J138" s="74"/>
      <c r="K138" s="74"/>
      <c r="L138" s="74"/>
      <c r="M138" s="74"/>
      <c r="N138" s="37"/>
      <c r="O138" s="37"/>
    </row>
    <row r="139" spans="1:17" ht="19.5" thickBot="1" x14ac:dyDescent="0.35">
      <c r="A139" s="396" t="s">
        <v>151</v>
      </c>
      <c r="B139" s="397"/>
      <c r="C139" s="397"/>
      <c r="D139" s="397"/>
      <c r="E139" s="397"/>
      <c r="F139" s="397"/>
      <c r="G139" s="397"/>
      <c r="H139" s="397"/>
      <c r="I139" s="397"/>
      <c r="J139" s="397"/>
      <c r="K139" s="397"/>
      <c r="L139" s="397"/>
      <c r="M139" s="397"/>
      <c r="N139" s="397"/>
      <c r="O139" s="398"/>
      <c r="P139" s="3" t="s">
        <v>1</v>
      </c>
      <c r="Q139" s="3" t="s">
        <v>1</v>
      </c>
    </row>
    <row r="140" spans="1:17" ht="15.75" thickBot="1" x14ac:dyDescent="0.3">
      <c r="A140" s="399" t="s">
        <v>9</v>
      </c>
      <c r="B140" s="400"/>
      <c r="C140" s="400"/>
      <c r="D140" s="400"/>
      <c r="E140" s="400"/>
      <c r="F140" s="400"/>
      <c r="G140" s="400"/>
      <c r="H140" s="400"/>
      <c r="I140" s="400"/>
      <c r="J140" s="400"/>
      <c r="K140" s="400"/>
      <c r="L140" s="400"/>
      <c r="M140" s="400"/>
      <c r="N140" s="400"/>
      <c r="O140" s="401"/>
      <c r="P140" s="39"/>
    </row>
    <row r="141" spans="1:17" ht="15.75" thickBot="1" x14ac:dyDescent="0.3">
      <c r="A141" s="11" t="s">
        <v>0</v>
      </c>
      <c r="B141" s="19" t="s">
        <v>65</v>
      </c>
      <c r="C141" s="6" t="s">
        <v>62</v>
      </c>
      <c r="D141" s="6" t="s">
        <v>62</v>
      </c>
      <c r="E141" s="6" t="s">
        <v>62</v>
      </c>
      <c r="F141" s="5">
        <v>40720</v>
      </c>
      <c r="G141" s="17">
        <v>40721</v>
      </c>
      <c r="H141" s="17">
        <v>40732</v>
      </c>
      <c r="I141" s="17">
        <v>40374</v>
      </c>
      <c r="J141" s="19" t="s">
        <v>64</v>
      </c>
      <c r="K141" s="19" t="s">
        <v>64</v>
      </c>
      <c r="L141" s="17">
        <v>40758</v>
      </c>
      <c r="M141" s="17">
        <v>40409</v>
      </c>
      <c r="N141" s="17">
        <v>40415</v>
      </c>
      <c r="O141" s="18">
        <v>40788</v>
      </c>
      <c r="P141" s="4" t="s">
        <v>1</v>
      </c>
    </row>
    <row r="142" spans="1:17" x14ac:dyDescent="0.25">
      <c r="A142" s="24" t="s">
        <v>43</v>
      </c>
      <c r="F142" s="8" t="s">
        <v>1</v>
      </c>
      <c r="G142" s="3" t="s">
        <v>1</v>
      </c>
      <c r="H142" s="3" t="s">
        <v>1</v>
      </c>
      <c r="I142" s="3" t="s">
        <v>1</v>
      </c>
      <c r="J142" s="3" t="s">
        <v>1</v>
      </c>
      <c r="L142" s="3" t="s">
        <v>1</v>
      </c>
      <c r="M142" s="3" t="s">
        <v>1</v>
      </c>
      <c r="O142" s="9"/>
      <c r="P142" s="3" t="s">
        <v>1</v>
      </c>
    </row>
    <row r="143" spans="1:17" ht="15.75" thickBot="1" x14ac:dyDescent="0.3">
      <c r="A143" s="23" t="s">
        <v>44</v>
      </c>
      <c r="B143" s="14"/>
      <c r="C143" s="15"/>
      <c r="D143" s="15"/>
      <c r="E143" s="15"/>
      <c r="F143" s="40" t="s">
        <v>1</v>
      </c>
      <c r="G143" s="43" t="s">
        <v>1</v>
      </c>
      <c r="H143" s="43" t="s">
        <v>1</v>
      </c>
      <c r="I143" s="43" t="s">
        <v>1</v>
      </c>
      <c r="J143" s="14"/>
      <c r="K143" s="14"/>
      <c r="L143" s="14"/>
      <c r="M143" s="43">
        <v>21</v>
      </c>
      <c r="N143" s="43">
        <v>26</v>
      </c>
      <c r="O143" s="44">
        <v>22</v>
      </c>
    </row>
    <row r="144" spans="1:17" x14ac:dyDescent="0.25">
      <c r="A144" s="22" t="s">
        <v>52</v>
      </c>
      <c r="F144" s="8"/>
      <c r="G144" s="3"/>
      <c r="H144" s="3"/>
      <c r="I144" s="3"/>
      <c r="M144" s="3"/>
      <c r="O144" s="9"/>
    </row>
    <row r="145" spans="1:15" x14ac:dyDescent="0.25">
      <c r="A145" s="21" t="s">
        <v>53</v>
      </c>
      <c r="F145" s="8"/>
      <c r="G145" s="3"/>
      <c r="H145" s="3"/>
      <c r="I145" s="3">
        <v>10</v>
      </c>
      <c r="M145" s="3"/>
      <c r="O145" s="9"/>
    </row>
    <row r="146" spans="1:15" x14ac:dyDescent="0.25">
      <c r="A146" s="22" t="s">
        <v>48</v>
      </c>
      <c r="F146" s="8"/>
      <c r="G146" s="3"/>
      <c r="H146" s="3"/>
      <c r="I146" s="3"/>
      <c r="M146" s="3"/>
      <c r="O146" s="9"/>
    </row>
    <row r="147" spans="1:15" x14ac:dyDescent="0.25">
      <c r="A147" s="21" t="s">
        <v>16</v>
      </c>
      <c r="E147" s="8" t="s">
        <v>1</v>
      </c>
      <c r="F147" s="8" t="s">
        <v>1</v>
      </c>
      <c r="G147" s="3" t="s">
        <v>1</v>
      </c>
      <c r="H147" s="3">
        <v>6</v>
      </c>
      <c r="I147" s="3"/>
      <c r="K147" s="3" t="s">
        <v>1</v>
      </c>
      <c r="L147" s="3" t="s">
        <v>1</v>
      </c>
      <c r="M147" s="3">
        <v>5</v>
      </c>
      <c r="O147" s="9"/>
    </row>
    <row r="148" spans="1:15" x14ac:dyDescent="0.25">
      <c r="A148" s="21" t="s">
        <v>46</v>
      </c>
      <c r="E148" s="8" t="s">
        <v>1</v>
      </c>
      <c r="F148" s="8" t="s">
        <v>1</v>
      </c>
      <c r="G148" s="3" t="s">
        <v>1</v>
      </c>
      <c r="H148" s="3">
        <v>10</v>
      </c>
      <c r="I148" s="3"/>
      <c r="K148" s="3" t="s">
        <v>1</v>
      </c>
      <c r="L148" s="3" t="s">
        <v>1</v>
      </c>
      <c r="M148" s="3"/>
      <c r="O148" s="9"/>
    </row>
    <row r="149" spans="1:15" x14ac:dyDescent="0.25">
      <c r="A149" s="21" t="s">
        <v>45</v>
      </c>
      <c r="E149" s="8" t="s">
        <v>1</v>
      </c>
      <c r="F149" s="8" t="s">
        <v>1</v>
      </c>
      <c r="G149" s="3" t="s">
        <v>1</v>
      </c>
      <c r="H149" s="3">
        <v>14</v>
      </c>
      <c r="I149" s="3">
        <v>10</v>
      </c>
      <c r="K149" s="3" t="s">
        <v>1</v>
      </c>
      <c r="L149" s="3" t="s">
        <v>1</v>
      </c>
      <c r="M149" s="3">
        <v>11</v>
      </c>
      <c r="O149" s="9"/>
    </row>
    <row r="150" spans="1:15" x14ac:dyDescent="0.25">
      <c r="A150" s="21" t="s">
        <v>72</v>
      </c>
      <c r="E150" s="8" t="s">
        <v>1</v>
      </c>
      <c r="F150" s="8" t="s">
        <v>1</v>
      </c>
      <c r="G150" s="3" t="s">
        <v>1</v>
      </c>
      <c r="H150" s="3">
        <v>10</v>
      </c>
      <c r="I150" s="3"/>
      <c r="K150" s="3" t="s">
        <v>1</v>
      </c>
      <c r="L150" s="3" t="s">
        <v>1</v>
      </c>
      <c r="M150" s="3"/>
      <c r="O150" s="9"/>
    </row>
    <row r="151" spans="1:15" x14ac:dyDescent="0.25">
      <c r="A151" s="21" t="s">
        <v>40</v>
      </c>
      <c r="E151" s="8" t="s">
        <v>1</v>
      </c>
      <c r="F151" s="8" t="s">
        <v>1</v>
      </c>
      <c r="G151" s="3" t="s">
        <v>1</v>
      </c>
      <c r="H151" s="3" t="s">
        <v>1</v>
      </c>
      <c r="I151" s="3" t="s">
        <v>1</v>
      </c>
      <c r="J151" s="3" t="s">
        <v>1</v>
      </c>
      <c r="K151" s="3" t="s">
        <v>1</v>
      </c>
      <c r="L151" s="3" t="s">
        <v>1</v>
      </c>
      <c r="M151" s="3"/>
      <c r="O151" s="9"/>
    </row>
    <row r="152" spans="1:15" x14ac:dyDescent="0.25">
      <c r="A152" s="21" t="s">
        <v>36</v>
      </c>
      <c r="E152" s="8" t="s">
        <v>1</v>
      </c>
      <c r="F152" s="8" t="s">
        <v>1</v>
      </c>
      <c r="G152" s="3" t="s">
        <v>1</v>
      </c>
      <c r="H152" s="3">
        <v>5</v>
      </c>
      <c r="I152" s="3">
        <v>8</v>
      </c>
      <c r="K152" s="3" t="s">
        <v>1</v>
      </c>
      <c r="L152" s="3" t="s">
        <v>1</v>
      </c>
      <c r="M152" s="3">
        <v>12</v>
      </c>
      <c r="O152" s="9"/>
    </row>
    <row r="153" spans="1:15" x14ac:dyDescent="0.25">
      <c r="A153" s="22" t="s">
        <v>49</v>
      </c>
      <c r="E153" s="8"/>
      <c r="F153" s="8"/>
      <c r="G153" s="3"/>
      <c r="H153" s="3"/>
      <c r="I153" s="3"/>
      <c r="K153" s="3"/>
      <c r="L153" s="3"/>
      <c r="M153" s="3"/>
      <c r="O153" s="9"/>
    </row>
    <row r="154" spans="1:15" x14ac:dyDescent="0.25">
      <c r="A154" s="21" t="s">
        <v>23</v>
      </c>
      <c r="E154" s="8" t="s">
        <v>1</v>
      </c>
      <c r="F154" s="8" t="s">
        <v>1</v>
      </c>
      <c r="G154" s="3" t="s">
        <v>1</v>
      </c>
      <c r="H154" s="3">
        <v>8</v>
      </c>
      <c r="I154" s="3"/>
      <c r="K154" s="3" t="s">
        <v>1</v>
      </c>
      <c r="L154" s="3" t="s">
        <v>1</v>
      </c>
      <c r="M154" s="3"/>
      <c r="O154" s="9"/>
    </row>
    <row r="155" spans="1:15" x14ac:dyDescent="0.25">
      <c r="A155" s="21" t="s">
        <v>51</v>
      </c>
      <c r="E155" s="8"/>
      <c r="F155" s="8"/>
      <c r="G155" s="3"/>
      <c r="H155" s="3">
        <v>9</v>
      </c>
      <c r="I155" s="3"/>
      <c r="K155" s="3"/>
      <c r="L155" s="3"/>
      <c r="M155" s="3">
        <v>3</v>
      </c>
      <c r="O155" s="9"/>
    </row>
    <row r="156" spans="1:15" x14ac:dyDescent="0.25">
      <c r="A156" s="21" t="s">
        <v>60</v>
      </c>
      <c r="E156" s="8"/>
      <c r="F156" s="8" t="s">
        <v>1</v>
      </c>
      <c r="G156" s="3"/>
      <c r="H156" s="3" t="s">
        <v>1</v>
      </c>
      <c r="I156" s="3"/>
      <c r="K156" s="3"/>
      <c r="L156" s="3"/>
      <c r="M156" s="3">
        <v>7</v>
      </c>
      <c r="O156" s="9"/>
    </row>
    <row r="157" spans="1:15" x14ac:dyDescent="0.25">
      <c r="A157" s="21" t="s">
        <v>59</v>
      </c>
      <c r="E157" s="8"/>
      <c r="F157" s="8" t="s">
        <v>1</v>
      </c>
      <c r="G157" s="3"/>
      <c r="H157" s="3" t="s">
        <v>1</v>
      </c>
      <c r="I157" s="3"/>
      <c r="K157" s="3"/>
      <c r="L157" s="3"/>
      <c r="M157" s="3">
        <v>14</v>
      </c>
      <c r="O157" s="9"/>
    </row>
    <row r="158" spans="1:15" x14ac:dyDescent="0.25">
      <c r="A158" s="21" t="s">
        <v>25</v>
      </c>
      <c r="E158" s="8" t="s">
        <v>1</v>
      </c>
      <c r="F158" s="8" t="s">
        <v>1</v>
      </c>
      <c r="G158" s="3" t="s">
        <v>1</v>
      </c>
      <c r="H158" s="3">
        <v>7</v>
      </c>
      <c r="I158" s="3"/>
      <c r="K158" s="3" t="s">
        <v>1</v>
      </c>
      <c r="L158" s="3" t="s">
        <v>1</v>
      </c>
      <c r="M158" s="3"/>
      <c r="O158" s="9"/>
    </row>
    <row r="159" spans="1:15" x14ac:dyDescent="0.25">
      <c r="A159" s="21" t="s">
        <v>61</v>
      </c>
      <c r="E159" s="8" t="s">
        <v>1</v>
      </c>
      <c r="F159" s="8" t="s">
        <v>1</v>
      </c>
      <c r="G159" s="3" t="s">
        <v>1</v>
      </c>
      <c r="H159" s="3" t="s">
        <v>1</v>
      </c>
      <c r="I159" s="3"/>
      <c r="K159" s="3" t="s">
        <v>1</v>
      </c>
      <c r="L159" s="3" t="s">
        <v>1</v>
      </c>
      <c r="M159" s="3">
        <v>8</v>
      </c>
      <c r="O159" s="9"/>
    </row>
    <row r="160" spans="1:15" x14ac:dyDescent="0.25">
      <c r="A160" s="22" t="s">
        <v>50</v>
      </c>
      <c r="E160" s="8"/>
      <c r="F160" s="8"/>
      <c r="G160" s="3"/>
      <c r="H160" s="3"/>
      <c r="I160" s="3"/>
      <c r="K160" s="3"/>
      <c r="L160" s="3"/>
      <c r="O160" s="9"/>
    </row>
    <row r="161" spans="1:15" x14ac:dyDescent="0.25">
      <c r="A161" s="21" t="s">
        <v>18</v>
      </c>
      <c r="E161" s="8" t="s">
        <v>1</v>
      </c>
      <c r="F161" s="8" t="s">
        <v>1</v>
      </c>
      <c r="G161" s="3" t="s">
        <v>1</v>
      </c>
      <c r="H161" s="3">
        <v>5</v>
      </c>
      <c r="I161" s="3"/>
      <c r="K161" s="3" t="s">
        <v>1</v>
      </c>
      <c r="L161" s="3" t="s">
        <v>1</v>
      </c>
      <c r="O161" s="9"/>
    </row>
    <row r="162" spans="1:15" x14ac:dyDescent="0.25">
      <c r="A162" s="21" t="s">
        <v>38</v>
      </c>
      <c r="E162" s="8" t="s">
        <v>1</v>
      </c>
      <c r="F162" s="8" t="s">
        <v>1</v>
      </c>
      <c r="G162" s="3" t="s">
        <v>1</v>
      </c>
      <c r="H162" s="3">
        <v>6</v>
      </c>
      <c r="I162" s="3"/>
      <c r="K162" s="3" t="s">
        <v>1</v>
      </c>
      <c r="L162" s="3" t="s">
        <v>1</v>
      </c>
      <c r="O162" s="9"/>
    </row>
    <row r="163" spans="1:15" x14ac:dyDescent="0.25">
      <c r="A163" s="21" t="s">
        <v>19</v>
      </c>
      <c r="E163" s="8" t="s">
        <v>1</v>
      </c>
      <c r="F163" s="8" t="s">
        <v>1</v>
      </c>
      <c r="G163" s="3" t="s">
        <v>1</v>
      </c>
      <c r="H163" s="3">
        <v>15</v>
      </c>
      <c r="I163" s="3"/>
      <c r="K163" s="3" t="s">
        <v>1</v>
      </c>
      <c r="L163" s="3" t="s">
        <v>1</v>
      </c>
      <c r="O163" s="9"/>
    </row>
    <row r="164" spans="1:15" x14ac:dyDescent="0.25">
      <c r="A164" s="21" t="s">
        <v>54</v>
      </c>
      <c r="E164" s="8"/>
      <c r="F164" s="8"/>
      <c r="G164" s="3"/>
      <c r="H164" s="3">
        <v>8</v>
      </c>
      <c r="I164" s="3"/>
      <c r="K164" s="3"/>
      <c r="L164" s="3"/>
      <c r="O164" s="9"/>
    </row>
    <row r="165" spans="1:15" x14ac:dyDescent="0.25">
      <c r="A165" s="21" t="s">
        <v>29</v>
      </c>
      <c r="E165" s="8" t="s">
        <v>1</v>
      </c>
      <c r="F165" s="8" t="s">
        <v>1</v>
      </c>
      <c r="G165" s="3" t="s">
        <v>1</v>
      </c>
      <c r="H165" s="3">
        <v>7</v>
      </c>
      <c r="I165" s="3"/>
      <c r="L165" s="3" t="s">
        <v>1</v>
      </c>
      <c r="M165" s="3">
        <v>7</v>
      </c>
      <c r="O165" s="9"/>
    </row>
    <row r="166" spans="1:15" x14ac:dyDescent="0.25">
      <c r="A166" s="21" t="s">
        <v>32</v>
      </c>
      <c r="E166" s="8" t="s">
        <v>1</v>
      </c>
      <c r="F166" s="8" t="s">
        <v>1</v>
      </c>
      <c r="G166" s="3" t="s">
        <v>1</v>
      </c>
      <c r="H166" s="3">
        <v>6</v>
      </c>
      <c r="I166" s="3"/>
      <c r="J166" s="3" t="s">
        <v>1</v>
      </c>
      <c r="L166" s="3" t="s">
        <v>1</v>
      </c>
      <c r="M166" s="3">
        <v>20</v>
      </c>
      <c r="O166" s="9"/>
    </row>
    <row r="167" spans="1:15" x14ac:dyDescent="0.25">
      <c r="A167" s="21" t="s">
        <v>57</v>
      </c>
      <c r="E167" s="8" t="s">
        <v>1</v>
      </c>
      <c r="F167" s="8" t="s">
        <v>1</v>
      </c>
      <c r="G167" s="3" t="s">
        <v>1</v>
      </c>
      <c r="H167" s="3" t="s">
        <v>1</v>
      </c>
      <c r="I167" s="3">
        <v>16</v>
      </c>
      <c r="J167" s="3"/>
      <c r="L167" s="3" t="s">
        <v>1</v>
      </c>
      <c r="M167" s="3" t="s">
        <v>1</v>
      </c>
      <c r="O167" s="13" t="s">
        <v>1</v>
      </c>
    </row>
    <row r="168" spans="1:15" x14ac:dyDescent="0.25">
      <c r="A168" s="21" t="s">
        <v>55</v>
      </c>
      <c r="E168" s="8" t="s">
        <v>1</v>
      </c>
      <c r="F168" s="8" t="s">
        <v>1</v>
      </c>
      <c r="G168" s="3" t="s">
        <v>1</v>
      </c>
      <c r="H168" s="3" t="s">
        <v>1</v>
      </c>
      <c r="I168" s="3">
        <v>5</v>
      </c>
      <c r="J168" s="3"/>
      <c r="L168" s="3" t="s">
        <v>1</v>
      </c>
      <c r="M168" s="3">
        <v>14</v>
      </c>
      <c r="O168" s="13" t="s">
        <v>1</v>
      </c>
    </row>
    <row r="169" spans="1:15" x14ac:dyDescent="0.25">
      <c r="A169" s="21" t="s">
        <v>56</v>
      </c>
      <c r="E169" s="8" t="s">
        <v>1</v>
      </c>
      <c r="F169" s="8" t="s">
        <v>1</v>
      </c>
      <c r="G169" s="3" t="s">
        <v>1</v>
      </c>
      <c r="H169" s="3" t="s">
        <v>1</v>
      </c>
      <c r="I169" s="3">
        <v>17</v>
      </c>
      <c r="J169" s="3"/>
      <c r="L169" s="3" t="s">
        <v>1</v>
      </c>
      <c r="M169" s="3" t="s">
        <v>1</v>
      </c>
      <c r="O169" s="13" t="s">
        <v>1</v>
      </c>
    </row>
    <row r="170" spans="1:15" x14ac:dyDescent="0.25">
      <c r="A170" s="21" t="s">
        <v>58</v>
      </c>
      <c r="E170" s="8" t="s">
        <v>1</v>
      </c>
      <c r="F170" s="8" t="s">
        <v>1</v>
      </c>
      <c r="G170" s="3" t="s">
        <v>1</v>
      </c>
      <c r="H170" s="3" t="s">
        <v>1</v>
      </c>
      <c r="I170" s="3">
        <v>9</v>
      </c>
      <c r="J170" s="3"/>
      <c r="L170" s="3" t="s">
        <v>1</v>
      </c>
      <c r="M170" s="3" t="s">
        <v>1</v>
      </c>
      <c r="O170" s="13" t="s">
        <v>1</v>
      </c>
    </row>
    <row r="171" spans="1:15" ht="15.75" thickBot="1" x14ac:dyDescent="0.3">
      <c r="A171" s="23" t="s">
        <v>47</v>
      </c>
      <c r="E171" s="8" t="s">
        <v>1</v>
      </c>
      <c r="F171" s="8" t="s">
        <v>1</v>
      </c>
      <c r="G171" s="3" t="s">
        <v>1</v>
      </c>
      <c r="H171" s="3">
        <v>13</v>
      </c>
      <c r="I171" s="3"/>
      <c r="J171" s="3"/>
      <c r="L171" s="3" t="s">
        <v>1</v>
      </c>
      <c r="M171" s="3">
        <v>7</v>
      </c>
      <c r="O171" s="13" t="s">
        <v>1</v>
      </c>
    </row>
    <row r="172" spans="1:15" ht="15.75" thickBot="1" x14ac:dyDescent="0.3">
      <c r="A172" s="408"/>
      <c r="B172" s="409"/>
      <c r="C172" s="409"/>
      <c r="D172" s="409"/>
      <c r="E172" s="409"/>
      <c r="F172" s="409"/>
      <c r="G172" s="409"/>
      <c r="H172" s="409"/>
      <c r="I172" s="409"/>
      <c r="J172" s="409"/>
      <c r="K172" s="409"/>
      <c r="L172" s="409"/>
      <c r="M172" s="409"/>
      <c r="N172" s="409"/>
      <c r="O172" s="410"/>
    </row>
    <row r="173" spans="1:15" ht="17.25" customHeight="1" x14ac:dyDescent="0.25">
      <c r="H173" s="350" t="s">
        <v>182</v>
      </c>
      <c r="I173" s="351" t="s">
        <v>182</v>
      </c>
      <c r="J173" s="351"/>
      <c r="K173" s="351"/>
      <c r="L173" s="351"/>
      <c r="M173" s="352" t="s">
        <v>182</v>
      </c>
    </row>
    <row r="174" spans="1:15" ht="17.25" customHeight="1" thickBot="1" x14ac:dyDescent="0.3">
      <c r="H174" s="353">
        <f>SUM(H144:H171)/15</f>
        <v>8.6</v>
      </c>
      <c r="I174" s="74">
        <f>SUM(I144:I171)/7</f>
        <v>10.714285714285714</v>
      </c>
      <c r="J174" s="74"/>
      <c r="K174" s="74"/>
      <c r="L174" s="74"/>
      <c r="M174" s="339">
        <f>SUM(M144:M171)/11</f>
        <v>9.8181818181818183</v>
      </c>
    </row>
    <row r="178" spans="1:15" ht="15.75" thickBot="1" x14ac:dyDescent="0.3"/>
    <row r="179" spans="1:15" ht="51" customHeight="1" thickBot="1" x14ac:dyDescent="0.3">
      <c r="A179" s="405" t="s">
        <v>152</v>
      </c>
      <c r="B179" s="406"/>
      <c r="C179" s="406"/>
      <c r="D179" s="406"/>
      <c r="E179" s="406"/>
      <c r="F179" s="406"/>
      <c r="G179" s="406"/>
      <c r="H179" s="406"/>
      <c r="I179" s="406"/>
      <c r="J179" s="406"/>
      <c r="K179" s="406"/>
      <c r="L179" s="406"/>
      <c r="M179" s="406"/>
      <c r="N179" s="406"/>
      <c r="O179" s="407"/>
    </row>
    <row r="180" spans="1:15" x14ac:dyDescent="0.25">
      <c r="A180" t="s">
        <v>6</v>
      </c>
    </row>
    <row r="181" spans="1:15" x14ac:dyDescent="0.25">
      <c r="A181" s="2" t="s">
        <v>5</v>
      </c>
    </row>
    <row r="182" spans="1:15" x14ac:dyDescent="0.25">
      <c r="A182" s="25" t="s">
        <v>3</v>
      </c>
      <c r="B182" s="25">
        <v>2012</v>
      </c>
      <c r="C182" s="27" t="s">
        <v>8</v>
      </c>
    </row>
  </sheetData>
  <mergeCells count="13">
    <mergeCell ref="A1:O1"/>
    <mergeCell ref="A2:O2"/>
    <mergeCell ref="A60:P60"/>
    <mergeCell ref="A179:O179"/>
    <mergeCell ref="A172:O172"/>
    <mergeCell ref="A64:O64"/>
    <mergeCell ref="A101:O101"/>
    <mergeCell ref="A132:O132"/>
    <mergeCell ref="A139:O139"/>
    <mergeCell ref="A65:O65"/>
    <mergeCell ref="A102:O102"/>
    <mergeCell ref="A133:O133"/>
    <mergeCell ref="A140:O140"/>
  </mergeCells>
  <hyperlinks>
    <hyperlink ref="A181" r:id="rId1" xr:uid="{00000000-0004-0000-0000-000000000000}"/>
  </hyperlinks>
  <pageMargins left="0.25" right="0.25" top="0.75" bottom="0.75" header="0.3" footer="0.3"/>
  <pageSetup scale="78" fitToHeight="0" orientation="landscap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68"/>
  <sheetViews>
    <sheetView workbookViewId="0">
      <selection activeCell="T16" sqref="T16"/>
    </sheetView>
  </sheetViews>
  <sheetFormatPr defaultColWidth="8.85546875" defaultRowHeight="15" x14ac:dyDescent="0.25"/>
  <cols>
    <col min="1" max="1" width="30.7109375" customWidth="1"/>
    <col min="2" max="2" width="8.28515625" customWidth="1"/>
    <col min="3" max="3" width="7.42578125" customWidth="1"/>
    <col min="4" max="7" width="7.42578125" style="1" customWidth="1"/>
    <col min="8" max="16" width="7.42578125" customWidth="1"/>
    <col min="17" max="17" width="9.85546875" style="72" bestFit="1" customWidth="1"/>
    <col min="18" max="18" width="8.85546875" style="72"/>
  </cols>
  <sheetData>
    <row r="1" spans="1:18" ht="19.5" thickBot="1" x14ac:dyDescent="0.35">
      <c r="A1" s="396" t="s">
        <v>145</v>
      </c>
      <c r="B1" s="397"/>
      <c r="C1" s="397"/>
      <c r="D1" s="397"/>
      <c r="E1" s="397"/>
      <c r="F1" s="397"/>
      <c r="G1" s="397"/>
      <c r="H1" s="397"/>
      <c r="I1" s="397"/>
      <c r="J1" s="397"/>
      <c r="K1" s="397"/>
      <c r="L1" s="397"/>
      <c r="M1" s="397"/>
      <c r="N1" s="397"/>
      <c r="O1" s="397"/>
      <c r="P1" s="398"/>
      <c r="Q1" s="37"/>
      <c r="R1" s="37"/>
    </row>
    <row r="2" spans="1:18" ht="15.75" thickBot="1" x14ac:dyDescent="0.3">
      <c r="A2" s="411" t="s">
        <v>89</v>
      </c>
      <c r="B2" s="412"/>
      <c r="C2" s="412"/>
      <c r="D2" s="412"/>
      <c r="E2" s="412"/>
      <c r="F2" s="412"/>
      <c r="G2" s="412"/>
      <c r="H2" s="412"/>
      <c r="I2" s="412"/>
      <c r="J2" s="412"/>
      <c r="K2" s="412"/>
      <c r="L2" s="412"/>
      <c r="M2" s="412"/>
      <c r="N2" s="412"/>
      <c r="O2" s="412"/>
      <c r="P2" s="413"/>
      <c r="Q2" s="37"/>
      <c r="R2" s="37"/>
    </row>
    <row r="3" spans="1:18" ht="15.75" thickBot="1" x14ac:dyDescent="0.3">
      <c r="A3" s="28" t="s">
        <v>0</v>
      </c>
      <c r="B3" s="331" t="s">
        <v>65</v>
      </c>
      <c r="C3" s="76" t="s">
        <v>62</v>
      </c>
      <c r="D3" s="46">
        <v>43257</v>
      </c>
      <c r="E3" s="46">
        <v>43262</v>
      </c>
      <c r="F3" s="46">
        <v>43271</v>
      </c>
      <c r="G3" s="46">
        <v>43278</v>
      </c>
      <c r="H3" s="46">
        <v>43283</v>
      </c>
      <c r="I3" s="55">
        <v>43292</v>
      </c>
      <c r="J3" s="55">
        <v>43299</v>
      </c>
      <c r="K3" s="46">
        <v>43305</v>
      </c>
      <c r="L3" s="56">
        <v>43312</v>
      </c>
      <c r="M3" s="46">
        <v>43319</v>
      </c>
      <c r="N3" s="46">
        <v>43325</v>
      </c>
      <c r="O3" s="46">
        <v>43332</v>
      </c>
      <c r="P3" s="182">
        <v>43340</v>
      </c>
      <c r="Q3" s="37"/>
      <c r="R3" s="37"/>
    </row>
    <row r="4" spans="1:18" x14ac:dyDescent="0.25">
      <c r="A4" s="24" t="s">
        <v>2</v>
      </c>
      <c r="B4" s="318" t="s">
        <v>1</v>
      </c>
      <c r="C4" s="30" t="s">
        <v>1</v>
      </c>
      <c r="D4" s="30">
        <v>3</v>
      </c>
      <c r="E4" s="30">
        <v>24.1</v>
      </c>
      <c r="F4" s="30">
        <v>4.0999999999999996</v>
      </c>
      <c r="G4" s="319">
        <v>1</v>
      </c>
      <c r="H4" s="30">
        <v>1</v>
      </c>
      <c r="I4" s="30">
        <v>6.3</v>
      </c>
      <c r="J4" s="30">
        <v>9.6999999999999993</v>
      </c>
      <c r="K4" s="30">
        <v>34.5</v>
      </c>
      <c r="L4" s="320">
        <v>145.5</v>
      </c>
      <c r="M4" s="30" t="s">
        <v>4</v>
      </c>
      <c r="N4" s="30">
        <v>6.3</v>
      </c>
      <c r="O4" s="30">
        <v>5.2</v>
      </c>
      <c r="P4" s="151">
        <v>4.0999999999999996</v>
      </c>
      <c r="Q4" s="37"/>
      <c r="R4" s="37"/>
    </row>
    <row r="5" spans="1:18" ht="15.75" thickBot="1" x14ac:dyDescent="0.3">
      <c r="A5" s="23" t="s">
        <v>3</v>
      </c>
      <c r="B5" s="54"/>
      <c r="C5" s="34"/>
      <c r="D5" s="33"/>
      <c r="E5" s="33"/>
      <c r="F5" s="51"/>
      <c r="G5" s="33"/>
      <c r="H5" s="34"/>
      <c r="I5" s="34"/>
      <c r="J5" s="34"/>
      <c r="K5" s="52"/>
      <c r="L5" s="34"/>
      <c r="M5" s="34"/>
      <c r="N5" s="34"/>
      <c r="O5" s="34"/>
      <c r="P5" s="321"/>
      <c r="Q5" s="37"/>
      <c r="R5" s="37"/>
    </row>
    <row r="6" spans="1:18" x14ac:dyDescent="0.25">
      <c r="A6" s="35"/>
      <c r="B6" s="37"/>
      <c r="C6" s="37"/>
      <c r="D6" s="36"/>
      <c r="E6" s="36"/>
      <c r="F6" s="36"/>
      <c r="G6" s="36"/>
      <c r="H6" s="37"/>
      <c r="I6" s="37"/>
      <c r="J6" s="37"/>
      <c r="K6" s="37"/>
      <c r="L6" s="37"/>
      <c r="M6" s="37"/>
      <c r="N6" s="37"/>
      <c r="O6" s="37"/>
      <c r="P6" s="322"/>
      <c r="Q6" s="37"/>
      <c r="R6" s="37"/>
    </row>
    <row r="7" spans="1:18" ht="15.75" thickBot="1" x14ac:dyDescent="0.3">
      <c r="A7" s="31"/>
      <c r="B7" s="37"/>
      <c r="C7" s="36"/>
      <c r="D7" s="36"/>
      <c r="E7" s="323"/>
      <c r="F7" s="36"/>
      <c r="G7" s="37"/>
      <c r="H7" s="37"/>
      <c r="I7" s="37"/>
      <c r="J7" s="324"/>
      <c r="K7" s="37"/>
      <c r="L7" s="37"/>
      <c r="M7" s="37"/>
      <c r="N7" s="37"/>
      <c r="O7" s="37"/>
      <c r="P7" s="322"/>
      <c r="Q7" s="37"/>
      <c r="R7" s="37"/>
    </row>
    <row r="8" spans="1:18" ht="19.5" thickBot="1" x14ac:dyDescent="0.35">
      <c r="A8" s="396" t="s">
        <v>144</v>
      </c>
      <c r="B8" s="397"/>
      <c r="C8" s="397"/>
      <c r="D8" s="397"/>
      <c r="E8" s="397"/>
      <c r="F8" s="397"/>
      <c r="G8" s="397"/>
      <c r="H8" s="397"/>
      <c r="I8" s="397"/>
      <c r="J8" s="397"/>
      <c r="K8" s="397"/>
      <c r="L8" s="397"/>
      <c r="M8" s="397"/>
      <c r="N8" s="397"/>
      <c r="O8" s="397"/>
      <c r="P8" s="398"/>
      <c r="Q8" s="37"/>
      <c r="R8" s="37"/>
    </row>
    <row r="9" spans="1:18" ht="15.75" thickBot="1" x14ac:dyDescent="0.3">
      <c r="A9" s="399" t="s">
        <v>89</v>
      </c>
      <c r="B9" s="400"/>
      <c r="C9" s="400"/>
      <c r="D9" s="400"/>
      <c r="E9" s="400"/>
      <c r="F9" s="400"/>
      <c r="G9" s="400"/>
      <c r="H9" s="400"/>
      <c r="I9" s="400"/>
      <c r="J9" s="400"/>
      <c r="K9" s="400"/>
      <c r="L9" s="400"/>
      <c r="M9" s="400"/>
      <c r="N9" s="400"/>
      <c r="O9" s="400"/>
      <c r="P9" s="401"/>
      <c r="Q9" s="37"/>
      <c r="R9" s="37"/>
    </row>
    <row r="10" spans="1:18" ht="15.75" thickBot="1" x14ac:dyDescent="0.3">
      <c r="A10" s="28" t="s">
        <v>0</v>
      </c>
      <c r="B10" s="57">
        <v>42879</v>
      </c>
      <c r="C10" s="46">
        <v>42887</v>
      </c>
      <c r="D10" s="46">
        <v>42892</v>
      </c>
      <c r="E10" s="46">
        <v>42899</v>
      </c>
      <c r="F10" s="46">
        <v>42907</v>
      </c>
      <c r="G10" s="46">
        <v>42914</v>
      </c>
      <c r="H10" s="46">
        <v>42921</v>
      </c>
      <c r="I10" s="46">
        <v>42926</v>
      </c>
      <c r="J10" s="46">
        <v>42934</v>
      </c>
      <c r="K10" s="46">
        <v>42940</v>
      </c>
      <c r="L10" s="46">
        <v>42947</v>
      </c>
      <c r="M10" s="46">
        <v>42954</v>
      </c>
      <c r="N10" s="46">
        <v>42961</v>
      </c>
      <c r="O10" s="46">
        <v>42969</v>
      </c>
      <c r="P10" s="182">
        <v>42975</v>
      </c>
      <c r="Q10" s="37"/>
      <c r="R10" s="29" t="s">
        <v>1</v>
      </c>
    </row>
    <row r="11" spans="1:18" x14ac:dyDescent="0.25">
      <c r="A11" s="24" t="s">
        <v>2</v>
      </c>
      <c r="B11" s="318" t="s">
        <v>96</v>
      </c>
      <c r="C11" s="30" t="s">
        <v>92</v>
      </c>
      <c r="D11" s="30">
        <v>33</v>
      </c>
      <c r="E11" s="30" t="s">
        <v>91</v>
      </c>
      <c r="F11" s="30" t="s">
        <v>95</v>
      </c>
      <c r="G11" s="30" t="s">
        <v>90</v>
      </c>
      <c r="H11" s="30" t="s">
        <v>90</v>
      </c>
      <c r="I11" s="30" t="s">
        <v>94</v>
      </c>
      <c r="J11" s="30" t="s">
        <v>93</v>
      </c>
      <c r="K11" s="30">
        <v>96</v>
      </c>
      <c r="L11" s="30" t="s">
        <v>92</v>
      </c>
      <c r="M11" s="30" t="s">
        <v>91</v>
      </c>
      <c r="N11" s="30" t="s">
        <v>90</v>
      </c>
      <c r="O11" s="30" t="s">
        <v>4</v>
      </c>
      <c r="P11" s="151" t="s">
        <v>4</v>
      </c>
      <c r="Q11" s="37"/>
      <c r="R11" s="37"/>
    </row>
    <row r="12" spans="1:18" ht="15.75" thickBot="1" x14ac:dyDescent="0.3">
      <c r="A12" s="23" t="s">
        <v>3</v>
      </c>
      <c r="B12" s="54"/>
      <c r="C12" s="34"/>
      <c r="D12" s="33"/>
      <c r="E12" s="33"/>
      <c r="F12" s="51"/>
      <c r="G12" s="33"/>
      <c r="H12" s="34"/>
      <c r="I12" s="34"/>
      <c r="J12" s="34"/>
      <c r="K12" s="52"/>
      <c r="L12" s="34"/>
      <c r="M12" s="34"/>
      <c r="N12" s="34"/>
      <c r="O12" s="34"/>
      <c r="P12" s="321"/>
      <c r="Q12" s="37"/>
      <c r="R12" s="37"/>
    </row>
    <row r="13" spans="1:18" x14ac:dyDescent="0.25">
      <c r="A13" s="38"/>
      <c r="B13" s="325"/>
      <c r="C13" s="37"/>
      <c r="D13" s="36"/>
      <c r="E13" s="36"/>
      <c r="F13" s="323"/>
      <c r="G13" s="36"/>
      <c r="H13" s="37"/>
      <c r="I13" s="37"/>
      <c r="J13" s="37"/>
      <c r="K13" s="324"/>
      <c r="L13" s="37"/>
      <c r="M13" s="37"/>
      <c r="N13" s="37"/>
      <c r="O13" s="37"/>
      <c r="P13" s="322"/>
      <c r="Q13" s="37"/>
      <c r="R13" s="37"/>
    </row>
    <row r="14" spans="1:18" ht="15.75" thickBot="1" x14ac:dyDescent="0.3">
      <c r="A14" s="35"/>
      <c r="B14" s="37"/>
      <c r="C14" s="37"/>
      <c r="D14" s="36"/>
      <c r="E14" s="36"/>
      <c r="F14" s="36"/>
      <c r="G14" s="36"/>
      <c r="H14" s="37"/>
      <c r="I14" s="37"/>
      <c r="J14" s="37"/>
      <c r="K14" s="37"/>
      <c r="L14" s="37"/>
      <c r="M14" s="37"/>
      <c r="N14" s="37"/>
      <c r="O14" s="37"/>
      <c r="P14" s="322"/>
      <c r="Q14" s="37"/>
      <c r="R14" s="37"/>
    </row>
    <row r="15" spans="1:18" ht="19.5" thickBot="1" x14ac:dyDescent="0.35">
      <c r="A15" s="396" t="s">
        <v>146</v>
      </c>
      <c r="B15" s="397"/>
      <c r="C15" s="397"/>
      <c r="D15" s="397"/>
      <c r="E15" s="397"/>
      <c r="F15" s="397"/>
      <c r="G15" s="397"/>
      <c r="H15" s="397"/>
      <c r="I15" s="397"/>
      <c r="J15" s="397"/>
      <c r="K15" s="397"/>
      <c r="L15" s="397"/>
      <c r="M15" s="397"/>
      <c r="N15" s="397"/>
      <c r="O15" s="397"/>
      <c r="P15" s="398"/>
      <c r="Q15" s="37"/>
      <c r="R15" s="37" t="s">
        <v>1</v>
      </c>
    </row>
    <row r="16" spans="1:18" ht="15.75" thickBot="1" x14ac:dyDescent="0.3">
      <c r="A16" s="399" t="s">
        <v>97</v>
      </c>
      <c r="B16" s="400"/>
      <c r="C16" s="400"/>
      <c r="D16" s="400"/>
      <c r="E16" s="400"/>
      <c r="F16" s="400"/>
      <c r="G16" s="400"/>
      <c r="H16" s="400"/>
      <c r="I16" s="400"/>
      <c r="J16" s="400"/>
      <c r="K16" s="400"/>
      <c r="L16" s="400"/>
      <c r="M16" s="400"/>
      <c r="N16" s="400"/>
      <c r="O16" s="400"/>
      <c r="P16" s="401"/>
      <c r="Q16" s="37"/>
      <c r="R16" s="37"/>
    </row>
    <row r="17" spans="1:18" ht="15.75" thickBot="1" x14ac:dyDescent="0.3">
      <c r="A17" s="11" t="s">
        <v>0</v>
      </c>
      <c r="B17" s="5">
        <v>42516</v>
      </c>
      <c r="C17" s="332" t="s">
        <v>62</v>
      </c>
      <c r="D17" s="332" t="s">
        <v>62</v>
      </c>
      <c r="E17" s="5">
        <v>42534</v>
      </c>
      <c r="F17" s="5">
        <v>42541</v>
      </c>
      <c r="G17" s="5">
        <v>42550</v>
      </c>
      <c r="H17" s="5">
        <v>42556</v>
      </c>
      <c r="I17" s="5">
        <v>42562</v>
      </c>
      <c r="J17" s="5">
        <v>42571</v>
      </c>
      <c r="K17" s="5">
        <v>42942</v>
      </c>
      <c r="L17" s="5">
        <v>42583</v>
      </c>
      <c r="M17" s="5">
        <v>42590</v>
      </c>
      <c r="N17" s="333" t="s">
        <v>63</v>
      </c>
      <c r="O17" s="5">
        <v>42605</v>
      </c>
      <c r="P17" s="12">
        <v>42611</v>
      </c>
      <c r="Q17" s="37"/>
      <c r="R17" s="29" t="s">
        <v>1</v>
      </c>
    </row>
    <row r="18" spans="1:18" x14ac:dyDescent="0.25">
      <c r="A18" s="24" t="s">
        <v>2</v>
      </c>
      <c r="B18" s="53">
        <v>1</v>
      </c>
      <c r="C18" s="58"/>
      <c r="D18" s="58"/>
      <c r="E18" s="53" t="s">
        <v>98</v>
      </c>
      <c r="F18" s="53" t="s">
        <v>98</v>
      </c>
      <c r="G18" s="53" t="s">
        <v>90</v>
      </c>
      <c r="H18" s="53" t="s">
        <v>96</v>
      </c>
      <c r="I18" s="53" t="s">
        <v>92</v>
      </c>
      <c r="J18" s="53" t="s">
        <v>91</v>
      </c>
      <c r="K18" s="53" t="s">
        <v>99</v>
      </c>
      <c r="L18" s="53" t="s">
        <v>100</v>
      </c>
      <c r="M18" s="53" t="s">
        <v>100</v>
      </c>
      <c r="N18" s="58"/>
      <c r="O18" s="53" t="s">
        <v>101</v>
      </c>
      <c r="P18" s="326" t="s">
        <v>91</v>
      </c>
      <c r="Q18" s="37"/>
      <c r="R18" s="37"/>
    </row>
    <row r="19" spans="1:18" ht="15.75" thickBot="1" x14ac:dyDescent="0.3">
      <c r="A19" s="23" t="s">
        <v>3</v>
      </c>
      <c r="B19" s="34"/>
      <c r="C19" s="34"/>
      <c r="D19" s="34"/>
      <c r="E19" s="34"/>
      <c r="F19" s="34"/>
      <c r="G19" s="34"/>
      <c r="H19" s="34"/>
      <c r="I19" s="34"/>
      <c r="J19" s="34"/>
      <c r="K19" s="34"/>
      <c r="L19" s="34"/>
      <c r="M19" s="34"/>
      <c r="N19" s="34"/>
      <c r="O19" s="34"/>
      <c r="P19" s="321"/>
      <c r="Q19" s="37"/>
      <c r="R19" s="37"/>
    </row>
    <row r="20" spans="1:18" x14ac:dyDescent="0.25">
      <c r="A20" s="35"/>
      <c r="B20" s="37"/>
      <c r="C20" s="37"/>
      <c r="D20" s="36"/>
      <c r="E20" s="36"/>
      <c r="F20" s="36"/>
      <c r="G20" s="36"/>
      <c r="H20" s="37"/>
      <c r="I20" s="37"/>
      <c r="J20" s="37"/>
      <c r="K20" s="37"/>
      <c r="L20" s="37"/>
      <c r="M20" s="37"/>
      <c r="N20" s="37"/>
      <c r="O20" s="37"/>
      <c r="P20" s="322"/>
      <c r="Q20" s="37"/>
      <c r="R20" s="37"/>
    </row>
    <row r="21" spans="1:18" ht="15.75" thickBot="1" x14ac:dyDescent="0.3">
      <c r="A21" s="35"/>
      <c r="B21" s="37"/>
      <c r="C21" s="37"/>
      <c r="D21" s="37"/>
      <c r="E21" s="37"/>
      <c r="F21" s="36"/>
      <c r="G21" s="36"/>
      <c r="H21" s="36"/>
      <c r="I21" s="36"/>
      <c r="J21" s="37"/>
      <c r="K21" s="37"/>
      <c r="L21" s="37"/>
      <c r="M21" s="37"/>
      <c r="N21" s="37"/>
      <c r="O21" s="37"/>
      <c r="P21" s="322"/>
      <c r="Q21" s="37"/>
      <c r="R21" s="37"/>
    </row>
    <row r="22" spans="1:18" s="26" customFormat="1" ht="45" customHeight="1" thickBot="1" x14ac:dyDescent="0.3">
      <c r="A22" s="414" t="s">
        <v>83</v>
      </c>
      <c r="B22" s="415"/>
      <c r="C22" s="415"/>
      <c r="D22" s="415"/>
      <c r="E22" s="415"/>
      <c r="F22" s="415"/>
      <c r="G22" s="415"/>
      <c r="H22" s="415"/>
      <c r="I22" s="415"/>
      <c r="J22" s="415"/>
      <c r="K22" s="415"/>
      <c r="L22" s="415"/>
      <c r="M22" s="415"/>
      <c r="N22" s="415"/>
      <c r="O22" s="415"/>
      <c r="P22" s="416"/>
      <c r="Q22" s="317"/>
    </row>
    <row r="23" spans="1:18" x14ac:dyDescent="0.25">
      <c r="A23" s="327" t="s">
        <v>1</v>
      </c>
      <c r="C23" s="1"/>
      <c r="G23"/>
      <c r="P23" s="9"/>
      <c r="Q23"/>
      <c r="R23"/>
    </row>
    <row r="24" spans="1:18" x14ac:dyDescent="0.25">
      <c r="A24" s="328" t="s">
        <v>5</v>
      </c>
      <c r="C24" s="1"/>
      <c r="P24" s="9"/>
      <c r="Q24"/>
      <c r="R24"/>
    </row>
    <row r="25" spans="1:18" x14ac:dyDescent="0.25">
      <c r="A25" s="329" t="s">
        <v>3</v>
      </c>
      <c r="B25" s="25">
        <v>2012</v>
      </c>
      <c r="C25" s="27" t="s">
        <v>8</v>
      </c>
      <c r="P25" s="9"/>
      <c r="Q25"/>
      <c r="R25"/>
    </row>
    <row r="26" spans="1:18" x14ac:dyDescent="0.25">
      <c r="A26" s="329" t="s">
        <v>84</v>
      </c>
      <c r="B26" s="25"/>
      <c r="C26" s="27" t="s">
        <v>85</v>
      </c>
      <c r="P26" s="9"/>
      <c r="Q26"/>
      <c r="R26"/>
    </row>
    <row r="27" spans="1:18" ht="15.75" thickBot="1" x14ac:dyDescent="0.3">
      <c r="A27" s="327"/>
      <c r="P27" s="9"/>
      <c r="Q27"/>
      <c r="R27"/>
    </row>
    <row r="28" spans="1:18" ht="58.5" customHeight="1" thickBot="1" x14ac:dyDescent="0.3">
      <c r="A28" s="405" t="s">
        <v>69</v>
      </c>
      <c r="B28" s="406"/>
      <c r="C28" s="406"/>
      <c r="D28" s="406"/>
      <c r="E28" s="406"/>
      <c r="F28" s="406"/>
      <c r="G28" s="406"/>
      <c r="H28" s="406"/>
      <c r="I28" s="406"/>
      <c r="J28" s="406"/>
      <c r="K28" s="406"/>
      <c r="L28" s="406"/>
      <c r="M28" s="406"/>
      <c r="N28" s="406"/>
      <c r="O28" s="406"/>
      <c r="P28" s="407"/>
      <c r="Q28"/>
      <c r="R28"/>
    </row>
    <row r="29" spans="1:18" x14ac:dyDescent="0.25">
      <c r="A29" s="327" t="s">
        <v>6</v>
      </c>
      <c r="P29" s="9"/>
      <c r="Q29"/>
      <c r="R29"/>
    </row>
    <row r="30" spans="1:18" x14ac:dyDescent="0.25">
      <c r="A30" s="328" t="s">
        <v>5</v>
      </c>
      <c r="B30" s="330"/>
      <c r="P30" s="9"/>
      <c r="Q30"/>
      <c r="R30"/>
    </row>
    <row r="31" spans="1:18" ht="15.75" thickBot="1" x14ac:dyDescent="0.3">
      <c r="A31" s="32" t="s">
        <v>3</v>
      </c>
      <c r="B31" s="14"/>
      <c r="C31" s="14">
        <v>2012</v>
      </c>
      <c r="D31" s="15" t="s">
        <v>8</v>
      </c>
      <c r="E31" s="15"/>
      <c r="F31" s="15"/>
      <c r="G31" s="15"/>
      <c r="H31" s="14"/>
      <c r="I31" s="14"/>
      <c r="J31" s="14"/>
      <c r="K31" s="14"/>
      <c r="L31" s="14"/>
      <c r="M31" s="14"/>
      <c r="N31" s="14"/>
      <c r="O31" s="14"/>
      <c r="P31" s="16"/>
      <c r="Q31"/>
      <c r="R31"/>
    </row>
    <row r="32" spans="1:18" x14ac:dyDescent="0.25">
      <c r="Q32"/>
      <c r="R32"/>
    </row>
    <row r="33" spans="17:18" x14ac:dyDescent="0.25">
      <c r="Q33"/>
      <c r="R33"/>
    </row>
    <row r="34" spans="17:18" x14ac:dyDescent="0.25">
      <c r="Q34"/>
      <c r="R34"/>
    </row>
    <row r="35" spans="17:18" x14ac:dyDescent="0.25">
      <c r="Q35"/>
      <c r="R35"/>
    </row>
    <row r="36" spans="17:18" x14ac:dyDescent="0.25">
      <c r="Q36"/>
      <c r="R36"/>
    </row>
    <row r="37" spans="17:18" x14ac:dyDescent="0.25">
      <c r="Q37"/>
      <c r="R37"/>
    </row>
    <row r="38" spans="17:18" x14ac:dyDescent="0.25">
      <c r="Q38"/>
      <c r="R38"/>
    </row>
    <row r="39" spans="17:18" x14ac:dyDescent="0.25">
      <c r="Q39"/>
      <c r="R39"/>
    </row>
    <row r="40" spans="17:18" x14ac:dyDescent="0.25">
      <c r="Q40"/>
      <c r="R40"/>
    </row>
    <row r="41" spans="17:18" x14ac:dyDescent="0.25">
      <c r="Q41"/>
      <c r="R41"/>
    </row>
    <row r="42" spans="17:18" x14ac:dyDescent="0.25">
      <c r="Q42"/>
      <c r="R42"/>
    </row>
    <row r="43" spans="17:18" x14ac:dyDescent="0.25">
      <c r="Q43"/>
      <c r="R43"/>
    </row>
    <row r="44" spans="17:18" x14ac:dyDescent="0.25">
      <c r="Q44"/>
      <c r="R44"/>
    </row>
    <row r="45" spans="17:18" x14ac:dyDescent="0.25">
      <c r="Q45"/>
      <c r="R45"/>
    </row>
    <row r="46" spans="17:18" x14ac:dyDescent="0.25">
      <c r="Q46"/>
      <c r="R46"/>
    </row>
    <row r="47" spans="17:18" x14ac:dyDescent="0.25">
      <c r="Q47"/>
      <c r="R47"/>
    </row>
    <row r="48" spans="17:18" x14ac:dyDescent="0.25">
      <c r="Q48"/>
      <c r="R48"/>
    </row>
    <row r="49" spans="17:18" x14ac:dyDescent="0.25">
      <c r="Q49"/>
      <c r="R49"/>
    </row>
    <row r="50" spans="17:18" x14ac:dyDescent="0.25">
      <c r="Q50"/>
      <c r="R50"/>
    </row>
    <row r="51" spans="17:18" x14ac:dyDescent="0.25">
      <c r="Q51"/>
      <c r="R51"/>
    </row>
    <row r="52" spans="17:18" x14ac:dyDescent="0.25">
      <c r="Q52"/>
      <c r="R52"/>
    </row>
    <row r="53" spans="17:18" x14ac:dyDescent="0.25">
      <c r="Q53"/>
      <c r="R53"/>
    </row>
    <row r="54" spans="17:18" x14ac:dyDescent="0.25">
      <c r="Q54"/>
      <c r="R54"/>
    </row>
    <row r="55" spans="17:18" x14ac:dyDescent="0.25">
      <c r="Q55"/>
      <c r="R55"/>
    </row>
    <row r="56" spans="17:18" x14ac:dyDescent="0.25">
      <c r="Q56"/>
      <c r="R56"/>
    </row>
    <row r="57" spans="17:18" x14ac:dyDescent="0.25">
      <c r="Q57"/>
      <c r="R57"/>
    </row>
    <row r="58" spans="17:18" x14ac:dyDescent="0.25">
      <c r="Q58"/>
      <c r="R58"/>
    </row>
    <row r="59" spans="17:18" x14ac:dyDescent="0.25">
      <c r="Q59"/>
      <c r="R59"/>
    </row>
    <row r="60" spans="17:18" x14ac:dyDescent="0.25">
      <c r="Q60"/>
      <c r="R60"/>
    </row>
    <row r="61" spans="17:18" x14ac:dyDescent="0.25">
      <c r="Q61"/>
      <c r="R61"/>
    </row>
    <row r="62" spans="17:18" x14ac:dyDescent="0.25">
      <c r="Q62"/>
      <c r="R62"/>
    </row>
    <row r="63" spans="17:18" x14ac:dyDescent="0.25">
      <c r="Q63"/>
      <c r="R63"/>
    </row>
    <row r="64" spans="17:18" x14ac:dyDescent="0.25">
      <c r="Q64"/>
      <c r="R64"/>
    </row>
    <row r="65" spans="17:18" x14ac:dyDescent="0.25">
      <c r="Q65"/>
      <c r="R65"/>
    </row>
    <row r="66" spans="17:18" x14ac:dyDescent="0.25">
      <c r="Q66"/>
      <c r="R66"/>
    </row>
    <row r="67" spans="17:18" x14ac:dyDescent="0.25">
      <c r="Q67"/>
      <c r="R67"/>
    </row>
    <row r="68" spans="17:18" x14ac:dyDescent="0.25">
      <c r="Q68"/>
      <c r="R68"/>
    </row>
  </sheetData>
  <mergeCells count="8">
    <mergeCell ref="A1:P1"/>
    <mergeCell ref="A2:P2"/>
    <mergeCell ref="A28:P28"/>
    <mergeCell ref="A8:P8"/>
    <mergeCell ref="A15:P15"/>
    <mergeCell ref="A9:P9"/>
    <mergeCell ref="A16:P16"/>
    <mergeCell ref="A22:P22"/>
  </mergeCells>
  <hyperlinks>
    <hyperlink ref="A30" r:id="rId1" xr:uid="{00000000-0004-0000-0100-000000000000}"/>
    <hyperlink ref="A24" r:id="rId2" xr:uid="{00000000-0004-0000-0100-000001000000}"/>
  </hyperlinks>
  <pageMargins left="0.25" right="0.25" top="0.75" bottom="0.75" header="0.3" footer="0.3"/>
  <pageSetup scale="81" fitToHeight="0" orientation="landscape"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29"/>
  <sheetViews>
    <sheetView workbookViewId="0">
      <selection activeCell="H27" sqref="H27"/>
    </sheetView>
  </sheetViews>
  <sheetFormatPr defaultColWidth="8.85546875" defaultRowHeight="15" x14ac:dyDescent="0.25"/>
  <cols>
    <col min="1" max="1" width="29.28515625" style="63" customWidth="1"/>
    <col min="2" max="2" width="7.140625" customWidth="1"/>
    <col min="3" max="6" width="7.140625" style="1" customWidth="1"/>
    <col min="7" max="13" width="7.140625" customWidth="1"/>
    <col min="14" max="14" width="8.28515625" customWidth="1"/>
    <col min="15" max="15" width="7.42578125" customWidth="1"/>
    <col min="16" max="18" width="7.140625" customWidth="1"/>
  </cols>
  <sheetData>
    <row r="1" spans="1:18" ht="18.75" x14ac:dyDescent="0.3">
      <c r="A1" s="420" t="s">
        <v>143</v>
      </c>
      <c r="B1" s="421"/>
      <c r="C1" s="421"/>
      <c r="D1" s="421"/>
      <c r="E1" s="421"/>
      <c r="F1" s="421"/>
      <c r="G1" s="421"/>
      <c r="H1" s="421"/>
      <c r="I1" s="421"/>
      <c r="J1" s="421"/>
      <c r="K1" s="421"/>
      <c r="L1" s="421"/>
      <c r="M1" s="421"/>
      <c r="N1" s="421"/>
      <c r="O1" s="421"/>
      <c r="P1" s="421"/>
      <c r="Q1" s="421"/>
      <c r="R1" s="421"/>
    </row>
    <row r="2" spans="1:18" ht="15.75" thickBot="1" x14ac:dyDescent="0.3">
      <c r="A2" s="417" t="s">
        <v>66</v>
      </c>
      <c r="B2" s="418"/>
      <c r="C2" s="418"/>
      <c r="D2" s="418"/>
      <c r="E2" s="418"/>
      <c r="F2" s="418"/>
      <c r="G2" s="418"/>
      <c r="H2" s="418"/>
      <c r="I2" s="418"/>
      <c r="J2" s="418"/>
      <c r="K2" s="418"/>
      <c r="L2" s="418"/>
      <c r="M2" s="418"/>
      <c r="N2" s="418"/>
      <c r="O2" s="418"/>
      <c r="P2" s="418"/>
      <c r="Q2" s="418"/>
      <c r="R2" s="418"/>
    </row>
    <row r="3" spans="1:18" ht="15.75" thickBot="1" x14ac:dyDescent="0.3">
      <c r="A3" s="65" t="s">
        <v>0</v>
      </c>
      <c r="B3" s="46">
        <v>43608</v>
      </c>
      <c r="C3" s="46">
        <v>43623</v>
      </c>
      <c r="D3" s="46">
        <v>43626</v>
      </c>
      <c r="E3" s="46">
        <v>43633</v>
      </c>
      <c r="F3" s="46">
        <v>43642</v>
      </c>
      <c r="G3" s="55">
        <v>43649</v>
      </c>
      <c r="H3" s="55">
        <v>43654</v>
      </c>
      <c r="I3" s="46">
        <v>43661</v>
      </c>
      <c r="J3" s="56">
        <v>43668</v>
      </c>
      <c r="K3" s="56">
        <v>43671</v>
      </c>
      <c r="L3" s="46">
        <v>43676</v>
      </c>
      <c r="M3" s="46">
        <v>43682</v>
      </c>
      <c r="N3" s="46">
        <v>43689</v>
      </c>
      <c r="O3" s="46">
        <v>43696</v>
      </c>
      <c r="P3" s="55">
        <v>43703</v>
      </c>
      <c r="Q3" s="55">
        <v>43714</v>
      </c>
      <c r="R3" s="64">
        <v>43720</v>
      </c>
    </row>
    <row r="4" spans="1:18" x14ac:dyDescent="0.25">
      <c r="A4" s="210" t="s">
        <v>2</v>
      </c>
      <c r="R4" s="9"/>
    </row>
    <row r="5" spans="1:18" ht="15.75" thickBot="1" x14ac:dyDescent="0.3">
      <c r="A5" s="66" t="s">
        <v>3</v>
      </c>
      <c r="B5" s="43">
        <v>6.3</v>
      </c>
      <c r="C5" s="40">
        <v>1</v>
      </c>
      <c r="D5" s="40">
        <v>1</v>
      </c>
      <c r="E5" s="73">
        <v>1</v>
      </c>
      <c r="F5" s="40">
        <v>1</v>
      </c>
      <c r="G5" s="43">
        <v>2</v>
      </c>
      <c r="H5" s="43">
        <v>42.2</v>
      </c>
      <c r="I5" s="43">
        <v>59.8</v>
      </c>
      <c r="J5" s="71">
        <v>1119.9000000000001</v>
      </c>
      <c r="K5" s="43">
        <v>18.5</v>
      </c>
      <c r="L5" s="43">
        <v>3.1</v>
      </c>
      <c r="M5" s="43">
        <v>14.8</v>
      </c>
      <c r="N5" s="43">
        <v>5.2</v>
      </c>
      <c r="O5" s="43">
        <v>9.6999999999999993</v>
      </c>
      <c r="P5" s="43">
        <v>1</v>
      </c>
      <c r="Q5" s="43">
        <v>2</v>
      </c>
      <c r="R5" s="44">
        <v>13.4</v>
      </c>
    </row>
    <row r="6" spans="1:18" x14ac:dyDescent="0.25">
      <c r="A6" s="67" t="s">
        <v>52</v>
      </c>
      <c r="F6" s="8"/>
      <c r="I6" s="3"/>
      <c r="J6" s="3"/>
      <c r="K6" s="3"/>
      <c r="M6" s="3"/>
      <c r="N6" s="3"/>
      <c r="O6" s="3"/>
      <c r="R6" s="9"/>
    </row>
    <row r="7" spans="1:18" x14ac:dyDescent="0.25">
      <c r="A7" s="68" t="s">
        <v>77</v>
      </c>
      <c r="E7" s="8" t="s">
        <v>1</v>
      </c>
      <c r="F7" s="8" t="s">
        <v>1</v>
      </c>
      <c r="I7" s="3" t="s">
        <v>1</v>
      </c>
      <c r="J7" s="3" t="s">
        <v>1</v>
      </c>
      <c r="K7" s="3">
        <v>34.5</v>
      </c>
      <c r="L7" s="3" t="s">
        <v>1</v>
      </c>
      <c r="M7" s="3" t="s">
        <v>1</v>
      </c>
      <c r="N7" s="3"/>
      <c r="O7" s="3"/>
      <c r="R7" s="9"/>
    </row>
    <row r="8" spans="1:18" x14ac:dyDescent="0.25">
      <c r="A8" s="67" t="s">
        <v>48</v>
      </c>
      <c r="F8" s="8"/>
      <c r="I8" s="3"/>
      <c r="J8" s="3"/>
      <c r="K8" s="3"/>
      <c r="M8" s="3"/>
      <c r="N8" s="3"/>
      <c r="O8" s="3"/>
      <c r="R8" s="9"/>
    </row>
    <row r="9" spans="1:18" x14ac:dyDescent="0.25">
      <c r="A9" s="68" t="s">
        <v>88</v>
      </c>
      <c r="E9" s="8" t="s">
        <v>1</v>
      </c>
      <c r="F9" s="8" t="s">
        <v>1</v>
      </c>
      <c r="I9" s="3" t="s">
        <v>1</v>
      </c>
      <c r="J9" s="3" t="s">
        <v>1</v>
      </c>
      <c r="K9" s="3">
        <v>25.6</v>
      </c>
      <c r="L9" s="3" t="s">
        <v>1</v>
      </c>
      <c r="M9" s="3" t="s">
        <v>1</v>
      </c>
      <c r="N9" s="3"/>
      <c r="O9" s="3"/>
      <c r="R9" s="9"/>
    </row>
    <row r="10" spans="1:18" x14ac:dyDescent="0.25">
      <c r="A10" s="68" t="s">
        <v>86</v>
      </c>
      <c r="E10" s="8" t="s">
        <v>1</v>
      </c>
      <c r="F10" s="8" t="s">
        <v>1</v>
      </c>
      <c r="I10" s="3" t="s">
        <v>1</v>
      </c>
      <c r="J10" s="3" t="s">
        <v>1</v>
      </c>
      <c r="K10" s="3">
        <v>85.7</v>
      </c>
      <c r="L10" s="3" t="s">
        <v>1</v>
      </c>
      <c r="M10" s="3" t="s">
        <v>1</v>
      </c>
      <c r="N10" s="3"/>
      <c r="O10" s="3"/>
      <c r="R10" s="9"/>
    </row>
    <row r="11" spans="1:18" x14ac:dyDescent="0.25">
      <c r="A11" s="68" t="s">
        <v>87</v>
      </c>
      <c r="E11" s="8" t="s">
        <v>1</v>
      </c>
      <c r="F11" s="8" t="s">
        <v>1</v>
      </c>
      <c r="I11" s="3" t="s">
        <v>1</v>
      </c>
      <c r="J11" s="3" t="s">
        <v>1</v>
      </c>
      <c r="K11" s="3">
        <v>36.799999999999997</v>
      </c>
      <c r="L11" s="3" t="s">
        <v>1</v>
      </c>
      <c r="M11" s="3" t="s">
        <v>1</v>
      </c>
      <c r="N11" s="3"/>
      <c r="O11" s="3"/>
      <c r="R11" s="9"/>
    </row>
    <row r="12" spans="1:18" x14ac:dyDescent="0.25">
      <c r="A12" s="68" t="s">
        <v>73</v>
      </c>
      <c r="E12" s="8" t="s">
        <v>1</v>
      </c>
      <c r="F12" s="8" t="s">
        <v>1</v>
      </c>
      <c r="I12" s="3" t="s">
        <v>1</v>
      </c>
      <c r="J12" s="3" t="s">
        <v>1</v>
      </c>
      <c r="K12" s="3">
        <v>21.1</v>
      </c>
      <c r="L12" s="3" t="s">
        <v>1</v>
      </c>
      <c r="M12" s="3" t="s">
        <v>1</v>
      </c>
      <c r="N12" s="3"/>
      <c r="O12" s="3"/>
      <c r="R12" s="9"/>
    </row>
    <row r="13" spans="1:18" x14ac:dyDescent="0.25">
      <c r="A13" s="68" t="s">
        <v>78</v>
      </c>
      <c r="E13" s="8" t="s">
        <v>1</v>
      </c>
      <c r="F13" s="8" t="s">
        <v>1</v>
      </c>
      <c r="I13" s="3" t="s">
        <v>1</v>
      </c>
      <c r="J13" s="3" t="s">
        <v>1</v>
      </c>
      <c r="K13" s="25">
        <v>135.4</v>
      </c>
      <c r="L13" s="3" t="s">
        <v>1</v>
      </c>
      <c r="M13" s="3" t="s">
        <v>1</v>
      </c>
      <c r="N13" s="3"/>
      <c r="O13" s="3"/>
      <c r="R13" s="9"/>
    </row>
    <row r="14" spans="1:18" x14ac:dyDescent="0.25">
      <c r="A14" s="67" t="s">
        <v>49</v>
      </c>
      <c r="E14" s="8"/>
      <c r="F14" s="8"/>
      <c r="I14" s="3"/>
      <c r="J14" s="3"/>
      <c r="K14" s="3"/>
      <c r="L14" s="3"/>
      <c r="M14" s="3"/>
      <c r="N14" s="3"/>
      <c r="O14" s="3"/>
      <c r="R14" s="9"/>
    </row>
    <row r="15" spans="1:18" x14ac:dyDescent="0.25">
      <c r="A15" s="68" t="s">
        <v>79</v>
      </c>
      <c r="E15" s="8" t="s">
        <v>1</v>
      </c>
      <c r="F15" s="8" t="s">
        <v>1</v>
      </c>
      <c r="I15" s="3" t="s">
        <v>1</v>
      </c>
      <c r="J15" s="3" t="s">
        <v>1</v>
      </c>
      <c r="K15" s="3">
        <v>50.4</v>
      </c>
      <c r="L15" s="3" t="s">
        <v>1</v>
      </c>
      <c r="M15" s="3" t="s">
        <v>1</v>
      </c>
      <c r="N15" s="3"/>
      <c r="O15" s="3"/>
      <c r="R15" s="9"/>
    </row>
    <row r="16" spans="1:18" x14ac:dyDescent="0.25">
      <c r="A16" s="67" t="s">
        <v>50</v>
      </c>
      <c r="E16" s="8"/>
      <c r="F16" s="8"/>
      <c r="I16" s="3"/>
      <c r="J16" s="3"/>
      <c r="K16" s="3"/>
      <c r="L16" s="3"/>
      <c r="M16" s="3"/>
      <c r="N16" s="3"/>
      <c r="O16" s="3"/>
      <c r="R16" s="9"/>
    </row>
    <row r="17" spans="1:19" x14ac:dyDescent="0.25">
      <c r="A17" s="68" t="s">
        <v>74</v>
      </c>
      <c r="E17" s="8" t="s">
        <v>1</v>
      </c>
      <c r="F17" s="8" t="s">
        <v>1</v>
      </c>
      <c r="I17" s="3" t="s">
        <v>1</v>
      </c>
      <c r="J17" s="3" t="s">
        <v>1</v>
      </c>
      <c r="K17" s="3">
        <v>30.1</v>
      </c>
      <c r="L17" s="3" t="s">
        <v>1</v>
      </c>
      <c r="M17" s="3" t="s">
        <v>1</v>
      </c>
      <c r="N17" s="3"/>
      <c r="O17" s="3"/>
      <c r="R17" s="9"/>
    </row>
    <row r="18" spans="1:19" x14ac:dyDescent="0.25">
      <c r="A18" s="68" t="s">
        <v>75</v>
      </c>
      <c r="E18" s="8" t="s">
        <v>1</v>
      </c>
      <c r="F18" s="8" t="s">
        <v>1</v>
      </c>
      <c r="I18" s="3" t="s">
        <v>1</v>
      </c>
      <c r="J18" s="3" t="s">
        <v>1</v>
      </c>
      <c r="K18" s="3">
        <v>11</v>
      </c>
      <c r="L18" s="3" t="s">
        <v>1</v>
      </c>
      <c r="M18" s="3" t="s">
        <v>1</v>
      </c>
      <c r="N18" s="3"/>
      <c r="O18" s="3"/>
      <c r="R18" s="9"/>
    </row>
    <row r="19" spans="1:19" x14ac:dyDescent="0.25">
      <c r="A19" s="68" t="s">
        <v>76</v>
      </c>
      <c r="E19" s="8" t="s">
        <v>1</v>
      </c>
      <c r="F19" s="8" t="s">
        <v>1</v>
      </c>
      <c r="I19" s="3" t="s">
        <v>1</v>
      </c>
      <c r="J19" s="3" t="s">
        <v>1</v>
      </c>
      <c r="K19" s="3">
        <v>90.6</v>
      </c>
      <c r="L19" s="3" t="s">
        <v>1</v>
      </c>
      <c r="M19" s="3" t="s">
        <v>1</v>
      </c>
      <c r="N19" s="3"/>
      <c r="O19" s="3"/>
      <c r="R19" s="9"/>
    </row>
    <row r="20" spans="1:19" x14ac:dyDescent="0.25">
      <c r="A20" s="67" t="s">
        <v>80</v>
      </c>
      <c r="E20" s="8"/>
      <c r="F20" s="8"/>
      <c r="I20" s="3"/>
      <c r="J20" s="3"/>
      <c r="K20" s="3"/>
      <c r="L20" s="3"/>
      <c r="M20" s="3"/>
      <c r="N20" s="3"/>
      <c r="O20" s="3"/>
      <c r="R20" s="9"/>
    </row>
    <row r="21" spans="1:19" x14ac:dyDescent="0.25">
      <c r="A21" s="68" t="s">
        <v>81</v>
      </c>
      <c r="E21" s="8"/>
      <c r="F21" s="8"/>
      <c r="I21" s="3"/>
      <c r="J21" s="3"/>
      <c r="K21" s="3">
        <v>2</v>
      </c>
      <c r="L21" s="3"/>
      <c r="M21" s="3"/>
      <c r="N21" s="3"/>
      <c r="O21" s="3"/>
      <c r="R21" s="9"/>
    </row>
    <row r="22" spans="1:19" ht="15.75" thickBot="1" x14ac:dyDescent="0.3">
      <c r="A22" s="66" t="s">
        <v>82</v>
      </c>
      <c r="B22" s="14"/>
      <c r="C22" s="15"/>
      <c r="D22" s="15"/>
      <c r="E22" s="40" t="s">
        <v>1</v>
      </c>
      <c r="F22" s="40" t="s">
        <v>1</v>
      </c>
      <c r="G22" s="14"/>
      <c r="H22" s="14"/>
      <c r="I22" s="43" t="s">
        <v>1</v>
      </c>
      <c r="J22" s="43" t="s">
        <v>1</v>
      </c>
      <c r="K22" s="43">
        <v>1</v>
      </c>
      <c r="L22" s="43" t="s">
        <v>1</v>
      </c>
      <c r="M22" s="43" t="s">
        <v>1</v>
      </c>
      <c r="N22" s="43"/>
      <c r="O22" s="43"/>
      <c r="P22" s="14"/>
      <c r="Q22" s="14"/>
      <c r="R22" s="16"/>
      <c r="S22" t="s">
        <v>1</v>
      </c>
    </row>
    <row r="23" spans="1:19" s="26" customFormat="1" ht="45" customHeight="1" x14ac:dyDescent="0.25">
      <c r="A23" s="419" t="s">
        <v>83</v>
      </c>
      <c r="B23" s="419"/>
      <c r="C23" s="419"/>
      <c r="D23" s="419"/>
      <c r="E23" s="419"/>
      <c r="F23" s="419"/>
      <c r="G23" s="419"/>
      <c r="H23" s="419"/>
      <c r="I23" s="419"/>
      <c r="J23" s="419"/>
      <c r="K23" s="419"/>
      <c r="L23" s="419"/>
      <c r="M23" s="419"/>
      <c r="N23" s="419"/>
      <c r="O23" s="419"/>
      <c r="P23" s="419"/>
      <c r="Q23" s="419"/>
      <c r="R23" s="419"/>
    </row>
    <row r="24" spans="1:19" x14ac:dyDescent="0.25">
      <c r="A24" s="26" t="s">
        <v>6</v>
      </c>
    </row>
    <row r="25" spans="1:19" x14ac:dyDescent="0.25">
      <c r="A25" s="69" t="s">
        <v>5</v>
      </c>
    </row>
    <row r="26" spans="1:19" x14ac:dyDescent="0.25">
      <c r="A26" s="92" t="s">
        <v>3</v>
      </c>
      <c r="B26" s="88">
        <v>2012</v>
      </c>
      <c r="C26" s="89" t="s">
        <v>8</v>
      </c>
    </row>
    <row r="27" spans="1:19" ht="15.75" thickBot="1" x14ac:dyDescent="0.3">
      <c r="A27" s="92" t="s">
        <v>84</v>
      </c>
      <c r="B27" s="88"/>
      <c r="C27" s="89" t="s">
        <v>85</v>
      </c>
    </row>
    <row r="28" spans="1:19" ht="44.1" customHeight="1" thickBot="1" x14ac:dyDescent="0.3">
      <c r="A28" s="183"/>
      <c r="B28" s="147"/>
      <c r="C28" s="148"/>
      <c r="D28" s="148"/>
      <c r="E28" s="148"/>
      <c r="F28" s="148"/>
      <c r="G28" s="8"/>
      <c r="H28" s="3"/>
      <c r="I28" s="3"/>
      <c r="J28" s="78"/>
      <c r="K28" s="78"/>
      <c r="L28" s="25"/>
      <c r="M28" s="422" t="s">
        <v>167</v>
      </c>
      <c r="N28" s="423"/>
      <c r="O28" s="422" t="s">
        <v>163</v>
      </c>
      <c r="P28" s="423"/>
      <c r="Q28" s="78"/>
      <c r="R28" s="78"/>
    </row>
    <row r="29" spans="1:19" ht="15.75" thickBot="1" x14ac:dyDescent="0.3">
      <c r="A29" s="164" t="s">
        <v>166</v>
      </c>
      <c r="B29" s="147"/>
      <c r="C29" s="148"/>
      <c r="D29" s="148"/>
      <c r="E29" s="148"/>
      <c r="F29" s="148"/>
      <c r="G29" s="8"/>
      <c r="H29" s="3"/>
      <c r="I29" s="3"/>
      <c r="J29" s="78"/>
      <c r="K29" s="78"/>
      <c r="L29" s="78"/>
      <c r="M29" s="78"/>
      <c r="N29" s="209">
        <f>SUM(B5:I5,K5:R5)/16</f>
        <v>11.375</v>
      </c>
      <c r="O29" s="209">
        <f>SUM(B5:R5)/17</f>
        <v>76.582352941176481</v>
      </c>
      <c r="P29" s="78"/>
      <c r="Q29" s="78"/>
      <c r="R29" s="78"/>
    </row>
  </sheetData>
  <mergeCells count="5">
    <mergeCell ref="A2:R2"/>
    <mergeCell ref="A23:R23"/>
    <mergeCell ref="A1:R1"/>
    <mergeCell ref="M28:N28"/>
    <mergeCell ref="O28:P28"/>
  </mergeCells>
  <hyperlinks>
    <hyperlink ref="A25" r:id="rId1" xr:uid="{00000000-0004-0000-0200-000000000000}"/>
  </hyperlinks>
  <pageMargins left="0.25" right="0.25" top="0.75" bottom="0.75" header="0.3" footer="0.3"/>
  <pageSetup scale="83" fitToHeight="0" orientation="landscape"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62BA0-1056-4646-B25B-E86761E65383}">
  <sheetPr>
    <pageSetUpPr fitToPage="1"/>
  </sheetPr>
  <dimension ref="A1:R14"/>
  <sheetViews>
    <sheetView workbookViewId="0">
      <selection sqref="A1:Q13"/>
    </sheetView>
  </sheetViews>
  <sheetFormatPr defaultRowHeight="15" x14ac:dyDescent="0.25"/>
  <cols>
    <col min="1" max="1" width="20.5703125" customWidth="1"/>
    <col min="2" max="2" width="8" customWidth="1"/>
    <col min="3" max="14" width="6.85546875" customWidth="1"/>
    <col min="15" max="15" width="7.28515625" customWidth="1"/>
    <col min="16" max="17" width="6.85546875" customWidth="1"/>
  </cols>
  <sheetData>
    <row r="1" spans="1:18" ht="18.75" x14ac:dyDescent="0.3">
      <c r="A1" s="424" t="s">
        <v>158</v>
      </c>
      <c r="B1" s="425"/>
      <c r="C1" s="425"/>
      <c r="D1" s="425"/>
      <c r="E1" s="425"/>
      <c r="F1" s="425"/>
      <c r="G1" s="425"/>
      <c r="H1" s="425"/>
      <c r="I1" s="425"/>
      <c r="J1" s="425"/>
      <c r="K1" s="425"/>
      <c r="L1" s="425"/>
      <c r="M1" s="425"/>
      <c r="N1" s="425"/>
      <c r="O1" s="425"/>
      <c r="P1" s="425"/>
      <c r="Q1" s="425"/>
    </row>
    <row r="2" spans="1:18" ht="15.75" thickBot="1" x14ac:dyDescent="0.3">
      <c r="A2" s="426" t="s">
        <v>66</v>
      </c>
      <c r="B2" s="427"/>
      <c r="C2" s="427"/>
      <c r="D2" s="427"/>
      <c r="E2" s="427"/>
      <c r="F2" s="427"/>
      <c r="G2" s="427"/>
      <c r="H2" s="427"/>
      <c r="I2" s="427"/>
      <c r="J2" s="427"/>
      <c r="K2" s="427"/>
      <c r="L2" s="427"/>
      <c r="M2" s="427"/>
      <c r="N2" s="427"/>
      <c r="O2" s="427"/>
      <c r="P2" s="427"/>
      <c r="Q2" s="427"/>
    </row>
    <row r="3" spans="1:18" ht="15.75" thickBot="1" x14ac:dyDescent="0.3">
      <c r="A3" s="115" t="s">
        <v>0</v>
      </c>
      <c r="B3" s="116">
        <v>45066</v>
      </c>
      <c r="C3" s="117">
        <v>45078</v>
      </c>
      <c r="D3" s="117">
        <v>45085</v>
      </c>
      <c r="E3" s="116">
        <v>45092</v>
      </c>
      <c r="F3" s="117">
        <v>45099</v>
      </c>
      <c r="G3" s="117">
        <v>45106</v>
      </c>
      <c r="H3" s="118">
        <v>45109</v>
      </c>
      <c r="I3" s="118">
        <v>45116</v>
      </c>
      <c r="J3" s="116">
        <v>45122</v>
      </c>
      <c r="K3" s="116">
        <v>45129</v>
      </c>
      <c r="L3" s="116">
        <v>45134</v>
      </c>
      <c r="M3" s="116">
        <v>45144</v>
      </c>
      <c r="N3" s="116">
        <v>45151</v>
      </c>
      <c r="O3" s="116">
        <v>45158</v>
      </c>
      <c r="P3" s="118">
        <v>45163</v>
      </c>
      <c r="Q3" s="119">
        <v>45172</v>
      </c>
    </row>
    <row r="4" spans="1:18" x14ac:dyDescent="0.25">
      <c r="A4" s="120" t="s">
        <v>2</v>
      </c>
      <c r="B4" s="3"/>
      <c r="C4" s="122"/>
      <c r="D4" s="122"/>
      <c r="E4" s="89"/>
      <c r="F4" s="122"/>
      <c r="G4" s="122"/>
      <c r="H4" s="3"/>
      <c r="I4" s="3"/>
      <c r="J4" s="3"/>
      <c r="K4" s="3"/>
      <c r="L4" s="3"/>
      <c r="M4" s="3"/>
      <c r="N4" s="3"/>
      <c r="O4" s="3"/>
      <c r="P4" s="121"/>
      <c r="Q4" s="123"/>
    </row>
    <row r="5" spans="1:18" ht="15.75" thickBot="1" x14ac:dyDescent="0.3">
      <c r="A5" s="124" t="s">
        <v>3</v>
      </c>
      <c r="B5" s="40">
        <v>1</v>
      </c>
      <c r="C5" s="125">
        <v>0</v>
      </c>
      <c r="D5" s="125">
        <v>0</v>
      </c>
      <c r="E5" s="40">
        <v>1</v>
      </c>
      <c r="F5" s="125">
        <v>0</v>
      </c>
      <c r="G5" s="125">
        <v>0</v>
      </c>
      <c r="H5" s="40">
        <v>5.0999999999999996</v>
      </c>
      <c r="I5" s="40">
        <v>31.5</v>
      </c>
      <c r="J5" s="40">
        <v>6.3</v>
      </c>
      <c r="K5" s="40">
        <v>14.8</v>
      </c>
      <c r="L5" s="40">
        <v>14.4</v>
      </c>
      <c r="M5" s="40">
        <v>47.1</v>
      </c>
      <c r="N5" s="40">
        <v>2</v>
      </c>
      <c r="O5" s="40">
        <v>3.1</v>
      </c>
      <c r="P5" s="40">
        <v>1</v>
      </c>
      <c r="Q5" s="126">
        <v>14.6</v>
      </c>
    </row>
    <row r="6" spans="1:18" x14ac:dyDescent="0.25">
      <c r="A6" s="183"/>
      <c r="B6" s="147"/>
      <c r="C6" s="148"/>
      <c r="D6" s="148"/>
      <c r="E6" s="148"/>
      <c r="F6" s="148"/>
      <c r="G6" s="8"/>
      <c r="H6" s="3"/>
      <c r="I6" s="3"/>
      <c r="J6" s="78"/>
      <c r="K6" s="78"/>
      <c r="L6" s="25"/>
      <c r="M6" s="3"/>
      <c r="N6" s="431" t="s">
        <v>1</v>
      </c>
      <c r="O6" s="433" t="s">
        <v>163</v>
      </c>
      <c r="P6" s="78"/>
      <c r="Q6" s="78"/>
      <c r="R6" s="78"/>
    </row>
    <row r="7" spans="1:18" ht="15.75" thickBot="1" x14ac:dyDescent="0.3">
      <c r="A7" s="184"/>
      <c r="B7" s="74"/>
      <c r="C7" s="75"/>
      <c r="D7" s="75"/>
      <c r="E7" s="75"/>
      <c r="F7" s="75"/>
      <c r="G7" s="40"/>
      <c r="H7" s="43"/>
      <c r="I7" s="43"/>
      <c r="J7" s="80"/>
      <c r="K7" s="80"/>
      <c r="L7" s="71"/>
      <c r="M7" s="43"/>
      <c r="N7" s="432"/>
      <c r="O7" s="434"/>
      <c r="P7" s="78"/>
      <c r="Q7" s="78"/>
      <c r="R7" s="78"/>
    </row>
    <row r="8" spans="1:18" ht="15.75" thickBot="1" x14ac:dyDescent="0.3">
      <c r="A8" s="164" t="s">
        <v>166</v>
      </c>
      <c r="B8" s="147"/>
      <c r="C8" s="148"/>
      <c r="D8" s="148"/>
      <c r="E8" s="148"/>
      <c r="F8" s="148"/>
      <c r="G8" s="8"/>
      <c r="H8" s="3"/>
      <c r="I8" s="3"/>
      <c r="J8" s="78"/>
      <c r="K8" s="78"/>
      <c r="L8" s="78"/>
      <c r="M8" s="78"/>
      <c r="N8" s="208" t="s">
        <v>1</v>
      </c>
      <c r="O8" s="209" cm="1">
        <f t="array" ref="O8">SUM(B5:Q5/12)</f>
        <v>11.824999999999999</v>
      </c>
      <c r="P8" s="78"/>
      <c r="Q8" s="78"/>
      <c r="R8" s="78"/>
    </row>
    <row r="9" spans="1:18" ht="38.25" customHeight="1" thickBot="1" x14ac:dyDescent="0.3">
      <c r="A9" s="428" t="s">
        <v>159</v>
      </c>
      <c r="B9" s="429"/>
      <c r="C9" s="429"/>
      <c r="D9" s="429"/>
      <c r="E9" s="429"/>
      <c r="F9" s="429"/>
      <c r="G9" s="429"/>
      <c r="H9" s="429"/>
      <c r="I9" s="429"/>
      <c r="J9" s="429"/>
      <c r="K9" s="429"/>
      <c r="L9" s="429"/>
      <c r="M9" s="429"/>
      <c r="N9" s="429"/>
      <c r="O9" s="429"/>
      <c r="P9" s="429"/>
      <c r="Q9" s="430"/>
    </row>
    <row r="10" spans="1:18" x14ac:dyDescent="0.25">
      <c r="A10" s="90" t="s">
        <v>6</v>
      </c>
      <c r="B10" s="88"/>
      <c r="C10" s="88"/>
      <c r="D10" s="88"/>
      <c r="E10" s="89"/>
      <c r="F10" s="128"/>
      <c r="G10" s="128"/>
      <c r="H10" s="88"/>
      <c r="I10" s="88"/>
      <c r="J10" s="88"/>
      <c r="K10" s="88"/>
      <c r="L10" s="127"/>
      <c r="M10" s="127"/>
      <c r="N10" s="127"/>
      <c r="O10" s="127"/>
      <c r="P10" s="127"/>
      <c r="Q10" s="127"/>
    </row>
    <row r="11" spans="1:18" x14ac:dyDescent="0.25">
      <c r="A11" s="69" t="s">
        <v>5</v>
      </c>
      <c r="B11" s="88"/>
      <c r="C11" s="88"/>
      <c r="D11" s="88"/>
      <c r="E11" s="89"/>
      <c r="F11" s="128"/>
      <c r="G11" s="128"/>
      <c r="H11" s="88"/>
      <c r="I11" s="88"/>
      <c r="J11" s="88"/>
      <c r="K11" s="88"/>
      <c r="L11" s="127"/>
      <c r="M11" s="127"/>
      <c r="N11" s="127"/>
      <c r="O11" s="127"/>
      <c r="P11" s="127"/>
      <c r="Q11" s="127"/>
    </row>
    <row r="12" spans="1:18" x14ac:dyDescent="0.25">
      <c r="A12" s="92" t="s">
        <v>3</v>
      </c>
      <c r="B12" s="88">
        <v>2012</v>
      </c>
      <c r="C12" s="88"/>
      <c r="D12" s="88"/>
      <c r="E12" s="89" t="s">
        <v>8</v>
      </c>
      <c r="F12" s="128"/>
      <c r="G12" s="128"/>
      <c r="H12" s="88"/>
      <c r="I12" s="88"/>
      <c r="J12" s="88"/>
      <c r="K12" s="88"/>
      <c r="L12" s="127"/>
      <c r="M12" s="127"/>
      <c r="N12" s="127"/>
      <c r="O12" s="127"/>
      <c r="P12" s="127"/>
      <c r="Q12" s="127"/>
    </row>
    <row r="13" spans="1:18" x14ac:dyDescent="0.25">
      <c r="A13" s="92" t="s">
        <v>84</v>
      </c>
      <c r="B13" s="88"/>
      <c r="C13" s="88"/>
      <c r="D13" s="88"/>
      <c r="E13" s="89" t="s">
        <v>85</v>
      </c>
      <c r="F13" s="128"/>
      <c r="G13" s="128"/>
      <c r="H13" s="88"/>
      <c r="I13" s="88"/>
      <c r="J13" s="88"/>
      <c r="K13" s="88"/>
      <c r="L13" s="127"/>
      <c r="M13" s="127"/>
      <c r="N13" s="127"/>
      <c r="O13" s="127"/>
      <c r="P13" s="127"/>
      <c r="Q13" s="127"/>
    </row>
    <row r="14" spans="1:18" x14ac:dyDescent="0.25">
      <c r="A14" s="92"/>
      <c r="B14" s="88"/>
      <c r="C14" s="88"/>
      <c r="D14" s="88"/>
      <c r="E14" s="89"/>
      <c r="F14" s="128"/>
      <c r="G14" s="128"/>
      <c r="H14" s="88"/>
      <c r="I14" s="88"/>
      <c r="J14" s="88"/>
      <c r="K14" s="88"/>
      <c r="L14" s="127"/>
      <c r="M14" s="127"/>
      <c r="N14" s="127"/>
      <c r="O14" s="127"/>
      <c r="P14" s="127"/>
      <c r="Q14" s="127"/>
    </row>
  </sheetData>
  <mergeCells count="5">
    <mergeCell ref="A1:Q1"/>
    <mergeCell ref="A2:Q2"/>
    <mergeCell ref="A9:Q9"/>
    <mergeCell ref="N6:N7"/>
    <mergeCell ref="O6:O7"/>
  </mergeCells>
  <hyperlinks>
    <hyperlink ref="A11" r:id="rId1" display="https://www.epa.gov/sites/production/files/2015-09/documents/ecoli.pdf" xr:uid="{88F14778-9365-424E-AD47-3329500CFBEF}"/>
  </hyperlinks>
  <pageMargins left="0.7" right="0.7" top="0.75" bottom="0.75" header="0.3" footer="0.3"/>
  <pageSetup scale="92"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BEEA6-A058-4C98-BCDB-03D2B72B0E16}">
  <sheetPr>
    <pageSetUpPr fitToPage="1"/>
  </sheetPr>
  <dimension ref="A1:R21"/>
  <sheetViews>
    <sheetView workbookViewId="0">
      <selection activeCell="H13" sqref="H13"/>
    </sheetView>
  </sheetViews>
  <sheetFormatPr defaultRowHeight="15" x14ac:dyDescent="0.25"/>
  <cols>
    <col min="1" max="1" width="23.7109375" customWidth="1"/>
    <col min="2" max="17" width="8.28515625" customWidth="1"/>
  </cols>
  <sheetData>
    <row r="1" spans="1:18" ht="19.5" thickBot="1" x14ac:dyDescent="0.35">
      <c r="A1" s="396" t="s">
        <v>153</v>
      </c>
      <c r="B1" s="397"/>
      <c r="C1" s="397"/>
      <c r="D1" s="397"/>
      <c r="E1" s="397"/>
      <c r="F1" s="397"/>
      <c r="G1" s="397"/>
      <c r="H1" s="397"/>
      <c r="I1" s="397"/>
      <c r="J1" s="397"/>
      <c r="K1" s="397"/>
      <c r="L1" s="397"/>
      <c r="M1" s="397"/>
      <c r="N1" s="397"/>
      <c r="O1" s="397"/>
      <c r="P1" s="397"/>
      <c r="Q1" s="398"/>
    </row>
    <row r="2" spans="1:18" ht="15.75" thickBot="1" x14ac:dyDescent="0.3">
      <c r="A2" s="435" t="s">
        <v>66</v>
      </c>
      <c r="B2" s="436"/>
      <c r="C2" s="436"/>
      <c r="D2" s="436"/>
      <c r="E2" s="436"/>
      <c r="F2" s="436"/>
      <c r="G2" s="436"/>
      <c r="H2" s="436"/>
      <c r="I2" s="436"/>
      <c r="J2" s="436"/>
      <c r="K2" s="436"/>
      <c r="L2" s="436"/>
      <c r="M2" s="436"/>
      <c r="N2" s="436"/>
      <c r="O2" s="436"/>
      <c r="P2" s="436"/>
      <c r="Q2" s="436"/>
    </row>
    <row r="3" spans="1:18" ht="16.5" thickBot="1" x14ac:dyDescent="0.3">
      <c r="A3" s="97" t="s">
        <v>0</v>
      </c>
      <c r="B3" s="98">
        <v>44308</v>
      </c>
      <c r="C3" s="98">
        <v>44323</v>
      </c>
      <c r="D3" s="98">
        <v>44356</v>
      </c>
      <c r="E3" s="98">
        <v>43997</v>
      </c>
      <c r="F3" s="98">
        <v>44368</v>
      </c>
      <c r="G3" s="98">
        <v>44377</v>
      </c>
      <c r="H3" s="98">
        <v>44383</v>
      </c>
      <c r="I3" s="98">
        <v>44389</v>
      </c>
      <c r="J3" s="98">
        <v>44396</v>
      </c>
      <c r="K3" s="98">
        <v>44411</v>
      </c>
      <c r="L3" s="98">
        <v>44417</v>
      </c>
      <c r="M3" s="98">
        <v>44424</v>
      </c>
      <c r="N3" s="107">
        <v>44431</v>
      </c>
      <c r="O3" s="110">
        <v>44435</v>
      </c>
      <c r="P3" s="98">
        <v>44439</v>
      </c>
      <c r="Q3" s="112">
        <v>44448</v>
      </c>
    </row>
    <row r="4" spans="1:18" ht="15.75" x14ac:dyDescent="0.25">
      <c r="A4" s="99" t="s">
        <v>154</v>
      </c>
      <c r="B4" s="100" t="s">
        <v>1</v>
      </c>
      <c r="C4" s="101"/>
      <c r="D4" s="102"/>
      <c r="E4" s="103"/>
      <c r="F4" s="101"/>
      <c r="G4" s="101"/>
      <c r="H4" s="101"/>
      <c r="I4" s="101"/>
      <c r="J4" s="101"/>
      <c r="K4" s="101"/>
      <c r="L4" s="101"/>
      <c r="M4" s="101"/>
      <c r="N4" s="108"/>
      <c r="O4" s="101"/>
      <c r="P4" s="101"/>
      <c r="Q4" s="113"/>
    </row>
    <row r="5" spans="1:18" ht="16.5" thickBot="1" x14ac:dyDescent="0.3">
      <c r="A5" s="104" t="s">
        <v>3</v>
      </c>
      <c r="B5" s="105" t="s">
        <v>4</v>
      </c>
      <c r="C5" s="105">
        <v>8.6</v>
      </c>
      <c r="D5" s="106">
        <v>1</v>
      </c>
      <c r="E5" s="105">
        <v>19.7</v>
      </c>
      <c r="F5" s="105">
        <v>51.2</v>
      </c>
      <c r="G5" s="106">
        <v>27.5</v>
      </c>
      <c r="H5" s="106">
        <v>12.1</v>
      </c>
      <c r="I5" s="106">
        <v>26.9</v>
      </c>
      <c r="J5" s="106">
        <v>20.3</v>
      </c>
      <c r="K5" s="106">
        <v>4.0999999999999996</v>
      </c>
      <c r="L5" s="105">
        <v>7.4</v>
      </c>
      <c r="M5" s="105">
        <v>5.2</v>
      </c>
      <c r="N5" s="109">
        <v>203.5</v>
      </c>
      <c r="O5" s="111">
        <v>22.6</v>
      </c>
      <c r="P5" s="105">
        <v>10</v>
      </c>
      <c r="Q5" s="114" t="s">
        <v>155</v>
      </c>
    </row>
    <row r="6" spans="1:18" x14ac:dyDescent="0.25">
      <c r="A6" s="183"/>
      <c r="B6" s="147"/>
      <c r="C6" s="148"/>
      <c r="D6" s="148"/>
      <c r="E6" s="148"/>
      <c r="F6" s="148"/>
      <c r="G6" s="8"/>
      <c r="H6" s="3"/>
      <c r="I6" s="3"/>
      <c r="J6" s="78"/>
      <c r="K6" s="78"/>
      <c r="L6" s="25"/>
      <c r="M6" s="3"/>
      <c r="N6" s="431" t="s">
        <v>1</v>
      </c>
      <c r="O6" s="433" t="s">
        <v>163</v>
      </c>
      <c r="P6" s="78"/>
      <c r="Q6" s="78"/>
      <c r="R6" s="78"/>
    </row>
    <row r="7" spans="1:18" ht="15.75" thickBot="1" x14ac:dyDescent="0.3">
      <c r="A7" s="184"/>
      <c r="B7" s="74"/>
      <c r="C7" s="75"/>
      <c r="D7" s="75"/>
      <c r="E7" s="75"/>
      <c r="F7" s="75"/>
      <c r="G7" s="40"/>
      <c r="H7" s="43"/>
      <c r="I7" s="43"/>
      <c r="J7" s="80"/>
      <c r="K7" s="80"/>
      <c r="L7" s="71"/>
      <c r="M7" s="43"/>
      <c r="N7" s="432"/>
      <c r="O7" s="434"/>
      <c r="P7" s="78"/>
      <c r="Q7" s="78"/>
      <c r="R7" s="78"/>
    </row>
    <row r="8" spans="1:18" ht="15.75" thickBot="1" x14ac:dyDescent="0.3">
      <c r="A8" s="164" t="s">
        <v>166</v>
      </c>
      <c r="B8" s="147"/>
      <c r="C8" s="148"/>
      <c r="D8" s="148"/>
      <c r="E8" s="148"/>
      <c r="F8" s="148"/>
      <c r="G8" s="8"/>
      <c r="H8" s="3"/>
      <c r="I8" s="3"/>
      <c r="J8" s="78"/>
      <c r="K8" s="78"/>
      <c r="L8" s="78"/>
      <c r="M8" s="78"/>
      <c r="N8" s="208" t="s">
        <v>1</v>
      </c>
      <c r="O8" s="209" cm="1">
        <f t="array" ref="O8">SUM(C5:P5/14)</f>
        <v>30.00714285714286</v>
      </c>
      <c r="P8" s="78"/>
      <c r="Q8" s="78"/>
      <c r="R8" s="78"/>
    </row>
    <row r="9" spans="1:18" ht="43.5" customHeight="1" x14ac:dyDescent="0.25">
      <c r="A9" s="437" t="s">
        <v>191</v>
      </c>
      <c r="B9" s="437"/>
      <c r="C9" s="437"/>
      <c r="D9" s="437"/>
      <c r="E9" s="437"/>
      <c r="F9" s="437"/>
      <c r="G9" s="437"/>
      <c r="H9" s="437"/>
      <c r="I9" s="437"/>
      <c r="J9" s="437"/>
      <c r="K9" s="437"/>
      <c r="L9" s="437"/>
      <c r="M9" s="437"/>
      <c r="N9" s="437"/>
      <c r="O9" s="437"/>
      <c r="P9" s="437"/>
      <c r="Q9" s="437"/>
    </row>
    <row r="10" spans="1:18" x14ac:dyDescent="0.25">
      <c r="A10" s="90" t="s">
        <v>6</v>
      </c>
    </row>
    <row r="11" spans="1:18" x14ac:dyDescent="0.25">
      <c r="A11" s="91" t="s">
        <v>5</v>
      </c>
    </row>
    <row r="12" spans="1:18" x14ac:dyDescent="0.25">
      <c r="A12" s="92" t="s">
        <v>3</v>
      </c>
      <c r="B12" s="88" t="s">
        <v>1</v>
      </c>
      <c r="E12" s="89" t="s">
        <v>8</v>
      </c>
    </row>
    <row r="13" spans="1:18" x14ac:dyDescent="0.25">
      <c r="A13" s="92" t="s">
        <v>84</v>
      </c>
      <c r="E13" s="89" t="s">
        <v>85</v>
      </c>
    </row>
    <row r="14" spans="1:18" ht="15.75" thickBot="1" x14ac:dyDescent="0.3"/>
    <row r="15" spans="1:18" ht="19.5" thickBot="1" x14ac:dyDescent="0.35">
      <c r="A15" s="438" t="s">
        <v>189</v>
      </c>
      <c r="B15" s="439"/>
      <c r="C15" s="439"/>
      <c r="D15" s="439"/>
      <c r="E15" s="439"/>
      <c r="F15" s="439"/>
      <c r="G15" s="439"/>
      <c r="H15" s="439"/>
      <c r="I15" s="439"/>
      <c r="J15" s="439"/>
      <c r="K15" s="439"/>
      <c r="L15" s="439"/>
      <c r="M15" s="439"/>
      <c r="N15" s="439"/>
      <c r="O15" s="439"/>
      <c r="P15" s="439"/>
      <c r="Q15" s="440"/>
    </row>
    <row r="16" spans="1:18" ht="15.75" thickBot="1" x14ac:dyDescent="0.3">
      <c r="A16" s="435" t="s">
        <v>66</v>
      </c>
      <c r="B16" s="436"/>
      <c r="C16" s="436"/>
      <c r="D16" s="436"/>
      <c r="E16" s="436"/>
      <c r="F16" s="436"/>
      <c r="G16" s="436"/>
      <c r="H16" s="436"/>
      <c r="I16" s="436"/>
      <c r="J16" s="436"/>
      <c r="K16" s="436"/>
      <c r="L16" s="436"/>
      <c r="M16" s="436"/>
      <c r="N16" s="436"/>
      <c r="O16" s="436"/>
      <c r="P16" s="436"/>
      <c r="Q16" s="436"/>
    </row>
    <row r="17" spans="1:17" ht="15.75" thickBot="1" x14ac:dyDescent="0.3">
      <c r="A17" s="87" t="s">
        <v>0</v>
      </c>
      <c r="B17" s="46">
        <v>44308</v>
      </c>
      <c r="C17" s="46">
        <v>44323</v>
      </c>
      <c r="D17" s="46">
        <v>44356</v>
      </c>
      <c r="E17" s="46">
        <v>44378</v>
      </c>
      <c r="F17" s="46">
        <v>44420</v>
      </c>
      <c r="G17" s="46" t="s">
        <v>1</v>
      </c>
      <c r="H17" s="46" t="s">
        <v>1</v>
      </c>
      <c r="I17" s="46" t="s">
        <v>1</v>
      </c>
      <c r="J17" s="46" t="s">
        <v>1</v>
      </c>
      <c r="K17" s="46" t="s">
        <v>1</v>
      </c>
      <c r="L17" s="46" t="s">
        <v>1</v>
      </c>
      <c r="M17" s="46" t="s">
        <v>1</v>
      </c>
      <c r="N17" s="46" t="s">
        <v>1</v>
      </c>
      <c r="O17" s="46" t="s">
        <v>1</v>
      </c>
      <c r="P17" s="46" t="s">
        <v>1</v>
      </c>
      <c r="Q17" s="46" t="s">
        <v>1</v>
      </c>
    </row>
    <row r="18" spans="1:17" ht="15.75" x14ac:dyDescent="0.25">
      <c r="A18" s="99" t="s">
        <v>156</v>
      </c>
      <c r="B18" s="100" t="s">
        <v>1</v>
      </c>
      <c r="C18" s="102"/>
      <c r="D18" s="102"/>
      <c r="E18" s="103" t="s">
        <v>1</v>
      </c>
      <c r="F18" s="103" t="s">
        <v>1</v>
      </c>
      <c r="G18" s="103" t="s">
        <v>1</v>
      </c>
      <c r="H18" s="103" t="s">
        <v>1</v>
      </c>
      <c r="I18" s="103" t="s">
        <v>1</v>
      </c>
      <c r="J18" s="103" t="s">
        <v>1</v>
      </c>
      <c r="K18" s="103" t="s">
        <v>1</v>
      </c>
      <c r="L18" s="103" t="s">
        <v>1</v>
      </c>
      <c r="M18" s="103" t="s">
        <v>1</v>
      </c>
      <c r="N18" s="103" t="s">
        <v>1</v>
      </c>
      <c r="O18" s="103" t="s">
        <v>1</v>
      </c>
      <c r="P18" s="103" t="s">
        <v>1</v>
      </c>
      <c r="Q18" s="103" t="s">
        <v>1</v>
      </c>
    </row>
    <row r="19" spans="1:17" ht="16.5" thickBot="1" x14ac:dyDescent="0.3">
      <c r="A19" s="104" t="s">
        <v>157</v>
      </c>
      <c r="B19" s="105" t="s">
        <v>4</v>
      </c>
      <c r="C19" s="105" t="s">
        <v>4</v>
      </c>
      <c r="D19" s="105" t="s">
        <v>4</v>
      </c>
      <c r="E19" s="105">
        <v>1</v>
      </c>
      <c r="F19" s="105" t="s">
        <v>4</v>
      </c>
      <c r="G19" s="105" t="s">
        <v>1</v>
      </c>
      <c r="H19" s="105" t="s">
        <v>1</v>
      </c>
      <c r="I19" s="105" t="s">
        <v>1</v>
      </c>
      <c r="J19" s="105" t="s">
        <v>1</v>
      </c>
      <c r="K19" s="105" t="s">
        <v>1</v>
      </c>
      <c r="L19" s="105" t="s">
        <v>1</v>
      </c>
      <c r="M19" s="105" t="s">
        <v>1</v>
      </c>
      <c r="N19" s="105" t="s">
        <v>1</v>
      </c>
      <c r="O19" s="105" t="s">
        <v>1</v>
      </c>
      <c r="P19" s="105" t="s">
        <v>1</v>
      </c>
      <c r="Q19" s="105" t="s">
        <v>1</v>
      </c>
    </row>
    <row r="20" spans="1:17" ht="16.5" thickBot="1" x14ac:dyDescent="0.3">
      <c r="A20" s="104" t="s">
        <v>3</v>
      </c>
      <c r="B20" s="105" t="s">
        <v>4</v>
      </c>
      <c r="C20" s="105" t="s">
        <v>4</v>
      </c>
      <c r="D20" s="105" t="s">
        <v>4</v>
      </c>
      <c r="E20" s="105" t="s">
        <v>4</v>
      </c>
      <c r="F20" s="105" t="s">
        <v>4</v>
      </c>
      <c r="G20" s="105" t="s">
        <v>1</v>
      </c>
      <c r="H20" s="105" t="s">
        <v>1</v>
      </c>
      <c r="I20" s="105" t="s">
        <v>1</v>
      </c>
      <c r="J20" s="105" t="s">
        <v>1</v>
      </c>
      <c r="K20" s="105" t="s">
        <v>1</v>
      </c>
      <c r="L20" s="105" t="s">
        <v>1</v>
      </c>
      <c r="M20" s="105" t="s">
        <v>1</v>
      </c>
      <c r="N20" s="105" t="s">
        <v>1</v>
      </c>
      <c r="O20" s="105" t="s">
        <v>1</v>
      </c>
      <c r="P20" s="105" t="s">
        <v>1</v>
      </c>
      <c r="Q20" s="105" t="s">
        <v>1</v>
      </c>
    </row>
    <row r="21" spans="1:17" x14ac:dyDescent="0.25">
      <c r="A21" s="96" t="s">
        <v>52</v>
      </c>
      <c r="B21" s="88"/>
      <c r="C21" s="88"/>
      <c r="D21" s="88"/>
      <c r="E21" s="89"/>
      <c r="F21" s="93"/>
      <c r="G21" s="93"/>
      <c r="H21" s="88"/>
      <c r="I21" s="88"/>
      <c r="J21" s="88"/>
      <c r="K21" s="88"/>
      <c r="L21" s="94"/>
      <c r="M21" s="94"/>
      <c r="N21" s="94"/>
      <c r="O21" s="94"/>
      <c r="P21" s="94"/>
      <c r="Q21" s="95"/>
    </row>
  </sheetData>
  <mergeCells count="7">
    <mergeCell ref="A1:Q1"/>
    <mergeCell ref="A2:Q2"/>
    <mergeCell ref="A9:Q9"/>
    <mergeCell ref="A15:Q15"/>
    <mergeCell ref="A16:Q16"/>
    <mergeCell ref="N6:N7"/>
    <mergeCell ref="O6:O7"/>
  </mergeCells>
  <hyperlinks>
    <hyperlink ref="A11" r:id="rId1" xr:uid="{B12EC6FB-AEEF-4552-A352-36C9CF4C3813}"/>
  </hyperlinks>
  <pageMargins left="0.7" right="0.7" top="0.75" bottom="0.75" header="0.3" footer="0.3"/>
  <pageSetup scale="78" orientation="landscape"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B0879-C1B7-4E63-9C86-7A51BC539959}">
  <sheetPr>
    <pageSetUpPr fitToPage="1"/>
  </sheetPr>
  <dimension ref="A1:AI49"/>
  <sheetViews>
    <sheetView workbookViewId="0">
      <selection activeCell="A16" sqref="A16:Q16"/>
    </sheetView>
  </sheetViews>
  <sheetFormatPr defaultRowHeight="15" x14ac:dyDescent="0.25"/>
  <cols>
    <col min="1" max="1" width="29.28515625" style="63" customWidth="1"/>
    <col min="2" max="2" width="7.140625" customWidth="1"/>
    <col min="3" max="3" width="8.140625" style="1" customWidth="1"/>
    <col min="4" max="6" width="7.140625" style="1" customWidth="1"/>
    <col min="7" max="17" width="7.140625" customWidth="1"/>
  </cols>
  <sheetData>
    <row r="1" spans="1:35" ht="19.5" thickBot="1" x14ac:dyDescent="0.35">
      <c r="A1" s="396" t="s">
        <v>160</v>
      </c>
      <c r="B1" s="397"/>
      <c r="C1" s="397"/>
      <c r="D1" s="397"/>
      <c r="E1" s="397"/>
      <c r="F1" s="397"/>
      <c r="G1" s="397"/>
      <c r="H1" s="397"/>
      <c r="I1" s="397"/>
      <c r="J1" s="397"/>
      <c r="K1" s="397"/>
      <c r="L1" s="397"/>
      <c r="M1" s="397"/>
      <c r="N1" s="397"/>
      <c r="O1" s="397"/>
      <c r="P1" s="397"/>
      <c r="Q1" s="398"/>
      <c r="S1" s="146"/>
      <c r="T1" s="146"/>
      <c r="U1" s="146"/>
      <c r="V1" s="146"/>
      <c r="W1" s="146"/>
      <c r="X1" s="146"/>
      <c r="Y1" s="146"/>
      <c r="Z1" s="146"/>
      <c r="AA1" s="146"/>
      <c r="AB1" s="146"/>
      <c r="AC1" s="146"/>
      <c r="AD1" s="146"/>
      <c r="AE1" s="146"/>
      <c r="AF1" s="146"/>
      <c r="AG1" s="146"/>
      <c r="AH1" s="146"/>
      <c r="AI1" s="146"/>
    </row>
    <row r="2" spans="1:35" ht="19.5" thickBot="1" x14ac:dyDescent="0.35">
      <c r="A2" s="441" t="s">
        <v>66</v>
      </c>
      <c r="B2" s="442"/>
      <c r="C2" s="442"/>
      <c r="D2" s="442"/>
      <c r="E2" s="442"/>
      <c r="F2" s="442"/>
      <c r="G2" s="442"/>
      <c r="H2" s="442"/>
      <c r="I2" s="442"/>
      <c r="J2" s="442"/>
      <c r="K2" s="442"/>
      <c r="L2" s="442"/>
      <c r="M2" s="442"/>
      <c r="N2" s="442"/>
      <c r="O2" s="442"/>
      <c r="P2" s="442"/>
      <c r="Q2" s="442"/>
    </row>
    <row r="3" spans="1:35" ht="15.75" thickBot="1" x14ac:dyDescent="0.3">
      <c r="A3" s="65" t="s">
        <v>0</v>
      </c>
      <c r="B3" s="46">
        <v>44702</v>
      </c>
      <c r="C3" s="46">
        <v>44721</v>
      </c>
      <c r="D3" s="46">
        <v>44729</v>
      </c>
      <c r="E3" s="46">
        <v>44734</v>
      </c>
      <c r="F3" s="46">
        <v>44741</v>
      </c>
      <c r="G3" s="55">
        <v>44749</v>
      </c>
      <c r="H3" s="55">
        <v>44754</v>
      </c>
      <c r="I3" s="46">
        <v>44760</v>
      </c>
      <c r="J3" s="46">
        <v>44776</v>
      </c>
      <c r="K3" s="46">
        <v>44785</v>
      </c>
      <c r="L3" s="46">
        <v>44789</v>
      </c>
      <c r="M3" s="46">
        <v>44796</v>
      </c>
      <c r="N3" s="201">
        <v>43689</v>
      </c>
      <c r="O3" s="201">
        <v>43696</v>
      </c>
      <c r="P3" s="202">
        <v>43703</v>
      </c>
      <c r="Q3" s="203">
        <v>43714</v>
      </c>
    </row>
    <row r="4" spans="1:35" x14ac:dyDescent="0.25">
      <c r="A4" s="86" t="s">
        <v>2</v>
      </c>
      <c r="B4" s="3"/>
      <c r="C4" s="8"/>
      <c r="D4" s="8"/>
      <c r="E4" s="8"/>
      <c r="F4" s="8"/>
      <c r="G4" s="3"/>
      <c r="H4" s="3"/>
      <c r="I4" s="3"/>
      <c r="J4" s="3"/>
      <c r="K4" s="3"/>
      <c r="L4" s="3"/>
      <c r="M4" s="3"/>
      <c r="N4" s="204"/>
      <c r="O4" s="204"/>
      <c r="P4" s="204"/>
      <c r="Q4" s="205"/>
    </row>
    <row r="5" spans="1:35" ht="15.75" thickBot="1" x14ac:dyDescent="0.3">
      <c r="A5" s="66" t="s">
        <v>3</v>
      </c>
      <c r="B5" s="43">
        <v>1</v>
      </c>
      <c r="C5" s="43">
        <v>45.5</v>
      </c>
      <c r="D5" s="43">
        <v>14.6</v>
      </c>
      <c r="E5" s="43">
        <v>7.5</v>
      </c>
      <c r="F5" s="43">
        <v>10.9</v>
      </c>
      <c r="G5" s="43">
        <v>47.1</v>
      </c>
      <c r="H5" s="43">
        <v>16.899999999999999</v>
      </c>
      <c r="I5" s="43">
        <v>41</v>
      </c>
      <c r="J5" s="43">
        <v>5.2</v>
      </c>
      <c r="K5" s="43">
        <v>1</v>
      </c>
      <c r="L5" s="43">
        <v>1</v>
      </c>
      <c r="M5" s="43">
        <v>61.3</v>
      </c>
      <c r="N5" s="206">
        <v>0</v>
      </c>
      <c r="O5" s="206">
        <v>0</v>
      </c>
      <c r="P5" s="206">
        <v>0</v>
      </c>
      <c r="Q5" s="207">
        <v>0</v>
      </c>
    </row>
    <row r="6" spans="1:35" x14ac:dyDescent="0.25">
      <c r="A6" s="183"/>
      <c r="B6" s="147"/>
      <c r="C6" s="148"/>
      <c r="D6" s="148"/>
      <c r="E6" s="148"/>
      <c r="F6" s="148"/>
      <c r="G6" s="8"/>
      <c r="H6" s="3"/>
      <c r="I6" s="3"/>
      <c r="J6" s="78"/>
      <c r="K6" s="78"/>
      <c r="L6" s="25"/>
      <c r="M6" s="3"/>
      <c r="N6" s="431" t="s">
        <v>162</v>
      </c>
      <c r="O6" s="446" t="s">
        <v>163</v>
      </c>
      <c r="P6" s="78"/>
      <c r="Q6" s="78"/>
      <c r="R6" s="78"/>
    </row>
    <row r="7" spans="1:35" ht="15.75" thickBot="1" x14ac:dyDescent="0.3">
      <c r="A7" s="184"/>
      <c r="B7" s="74"/>
      <c r="C7" s="75"/>
      <c r="D7" s="75"/>
      <c r="E7" s="75"/>
      <c r="F7" s="75"/>
      <c r="G7" s="40"/>
      <c r="H7" s="43"/>
      <c r="I7" s="43"/>
      <c r="J7" s="80"/>
      <c r="K7" s="80"/>
      <c r="L7" s="71"/>
      <c r="M7" s="43"/>
      <c r="N7" s="432"/>
      <c r="O7" s="447"/>
      <c r="P7" s="78"/>
      <c r="Q7" s="78"/>
      <c r="R7" s="78"/>
    </row>
    <row r="8" spans="1:35" ht="15.75" thickBot="1" x14ac:dyDescent="0.3">
      <c r="A8" s="164" t="s">
        <v>166</v>
      </c>
      <c r="B8" s="147"/>
      <c r="C8" s="148"/>
      <c r="D8" s="148"/>
      <c r="E8" s="148"/>
      <c r="F8" s="148"/>
      <c r="G8" s="8"/>
      <c r="H8" s="3"/>
      <c r="I8" s="3"/>
      <c r="J8" s="78"/>
      <c r="K8" s="78"/>
      <c r="L8" s="78"/>
      <c r="M8" s="78"/>
      <c r="N8" s="158" cm="1">
        <f t="array" ref="N8">SUM(B5:I5/8)</f>
        <v>23.0625</v>
      </c>
      <c r="O8" s="159" cm="1">
        <f t="array" ref="O8">SUM(B5:O5/12)</f>
        <v>21.083333333333336</v>
      </c>
      <c r="P8" s="78"/>
      <c r="Q8" s="78"/>
      <c r="R8" s="78"/>
    </row>
    <row r="9" spans="1:35" ht="61.5" customHeight="1" thickBot="1" x14ac:dyDescent="0.3">
      <c r="A9" s="443" t="s">
        <v>168</v>
      </c>
      <c r="B9" s="444"/>
      <c r="C9" s="444"/>
      <c r="D9" s="444"/>
      <c r="E9" s="444"/>
      <c r="F9" s="444"/>
      <c r="G9" s="444"/>
      <c r="H9" s="444"/>
      <c r="I9" s="444"/>
      <c r="J9" s="444"/>
      <c r="K9" s="444"/>
      <c r="L9" s="444"/>
      <c r="M9" s="444"/>
      <c r="N9" s="444"/>
      <c r="O9" s="444"/>
      <c r="P9" s="444"/>
      <c r="Q9" s="445"/>
    </row>
    <row r="10" spans="1:35" x14ac:dyDescent="0.25">
      <c r="A10" s="180" t="s">
        <v>6</v>
      </c>
      <c r="B10" s="3"/>
      <c r="C10" s="175"/>
    </row>
    <row r="11" spans="1:35" x14ac:dyDescent="0.25">
      <c r="A11" s="174" t="s">
        <v>5</v>
      </c>
      <c r="B11" s="3"/>
      <c r="C11" s="175"/>
    </row>
    <row r="12" spans="1:35" x14ac:dyDescent="0.25">
      <c r="A12" s="176" t="s">
        <v>3</v>
      </c>
      <c r="B12" s="177" t="s">
        <v>1</v>
      </c>
      <c r="C12" s="178" t="s">
        <v>8</v>
      </c>
    </row>
    <row r="13" spans="1:35" ht="15.75" thickBot="1" x14ac:dyDescent="0.3">
      <c r="A13" s="179" t="s">
        <v>84</v>
      </c>
      <c r="B13" s="43"/>
      <c r="C13" s="126" t="s">
        <v>85</v>
      </c>
    </row>
    <row r="14" spans="1:35" x14ac:dyDescent="0.25">
      <c r="A14" s="70"/>
      <c r="B14" s="3"/>
      <c r="C14" s="8"/>
    </row>
    <row r="15" spans="1:35" ht="15.75" thickBot="1" x14ac:dyDescent="0.3">
      <c r="J15" s="78"/>
      <c r="K15" s="78"/>
      <c r="L15" s="78"/>
      <c r="M15" s="78"/>
      <c r="N15" s="78"/>
      <c r="O15" s="78"/>
      <c r="P15" s="78"/>
      <c r="Q15" s="78"/>
    </row>
    <row r="16" spans="1:35" ht="19.5" thickBot="1" x14ac:dyDescent="0.35">
      <c r="A16" s="438" t="s">
        <v>190</v>
      </c>
      <c r="B16" s="439"/>
      <c r="C16" s="439"/>
      <c r="D16" s="439"/>
      <c r="E16" s="439"/>
      <c r="F16" s="439"/>
      <c r="G16" s="439"/>
      <c r="H16" s="439"/>
      <c r="I16" s="439"/>
      <c r="J16" s="439"/>
      <c r="K16" s="439"/>
      <c r="L16" s="439"/>
      <c r="M16" s="439"/>
      <c r="N16" s="439"/>
      <c r="O16" s="439"/>
      <c r="P16" s="439"/>
      <c r="Q16" s="440"/>
    </row>
    <row r="17" spans="1:17" ht="15.75" thickBot="1" x14ac:dyDescent="0.3">
      <c r="A17" s="435" t="s">
        <v>66</v>
      </c>
      <c r="B17" s="436"/>
      <c r="C17" s="436"/>
      <c r="D17" s="436"/>
      <c r="E17" s="436"/>
      <c r="F17" s="436"/>
      <c r="G17" s="436"/>
      <c r="H17" s="436"/>
      <c r="I17" s="436"/>
      <c r="J17" s="436"/>
      <c r="K17" s="436"/>
      <c r="L17" s="436"/>
      <c r="M17" s="436"/>
      <c r="N17" s="436"/>
      <c r="O17" s="436"/>
      <c r="P17" s="436"/>
      <c r="Q17" s="436"/>
    </row>
    <row r="18" spans="1:17" ht="15.75" thickBot="1" x14ac:dyDescent="0.3">
      <c r="A18" s="87" t="s">
        <v>0</v>
      </c>
      <c r="B18" s="46">
        <v>44684</v>
      </c>
      <c r="C18" s="46">
        <v>44729</v>
      </c>
      <c r="D18" s="46">
        <v>44747</v>
      </c>
      <c r="E18" s="135">
        <v>44785</v>
      </c>
      <c r="F18"/>
    </row>
    <row r="19" spans="1:17" ht="16.5" thickBot="1" x14ac:dyDescent="0.3">
      <c r="A19" s="99" t="s">
        <v>156</v>
      </c>
      <c r="B19" s="101"/>
      <c r="C19" s="101"/>
      <c r="D19" s="101" t="s">
        <v>1</v>
      </c>
      <c r="E19" s="136" t="s">
        <v>1</v>
      </c>
      <c r="F19"/>
    </row>
    <row r="20" spans="1:17" ht="16.5" thickBot="1" x14ac:dyDescent="0.3">
      <c r="A20" s="131" t="s">
        <v>157</v>
      </c>
      <c r="B20" s="173" t="s">
        <v>165</v>
      </c>
      <c r="C20" s="173">
        <v>34</v>
      </c>
      <c r="D20" s="173" t="s">
        <v>4</v>
      </c>
      <c r="E20" s="137">
        <v>0</v>
      </c>
      <c r="F20"/>
    </row>
    <row r="21" spans="1:17" ht="16.5" thickBot="1" x14ac:dyDescent="0.3">
      <c r="A21" s="104" t="s">
        <v>3</v>
      </c>
      <c r="B21" s="105" t="s">
        <v>4</v>
      </c>
      <c r="C21" s="105" t="s">
        <v>4</v>
      </c>
      <c r="D21" s="105" t="s">
        <v>4</v>
      </c>
      <c r="E21" s="138">
        <v>0</v>
      </c>
      <c r="F21"/>
    </row>
    <row r="22" spans="1:17" x14ac:dyDescent="0.25">
      <c r="A22" s="130" t="s">
        <v>52</v>
      </c>
      <c r="B22" s="88"/>
      <c r="C22" s="88"/>
      <c r="D22" s="88"/>
      <c r="E22" s="89"/>
      <c r="F22" s="93"/>
      <c r="G22" s="93"/>
      <c r="H22" s="88"/>
      <c r="I22" s="88"/>
      <c r="J22" s="88"/>
      <c r="K22" s="88"/>
      <c r="L22" s="94"/>
      <c r="M22" s="94"/>
      <c r="N22" s="94"/>
      <c r="O22" s="94"/>
      <c r="P22" s="94"/>
      <c r="Q22" s="94"/>
    </row>
    <row r="32" spans="1:17" ht="15.75" thickBot="1" x14ac:dyDescent="0.3"/>
    <row r="33" spans="1:17" x14ac:dyDescent="0.25">
      <c r="A33" s="139" t="s">
        <v>52</v>
      </c>
      <c r="B33" s="140"/>
      <c r="C33" s="141"/>
      <c r="D33" s="141"/>
      <c r="E33" s="141"/>
      <c r="F33" s="141"/>
      <c r="G33" s="140"/>
      <c r="H33" s="140"/>
      <c r="I33" s="140"/>
      <c r="J33" s="140"/>
      <c r="K33" s="140"/>
      <c r="L33" s="140"/>
      <c r="M33" s="140"/>
      <c r="N33" s="140"/>
      <c r="O33" s="140"/>
      <c r="P33" s="140"/>
      <c r="Q33" s="140"/>
    </row>
    <row r="34" spans="1:17" x14ac:dyDescent="0.25">
      <c r="A34" s="142" t="s">
        <v>77</v>
      </c>
      <c r="B34" s="132"/>
      <c r="C34" s="133"/>
      <c r="D34" s="133"/>
      <c r="E34" s="133" t="s">
        <v>1</v>
      </c>
      <c r="F34" s="133" t="s">
        <v>1</v>
      </c>
      <c r="G34" s="132"/>
      <c r="H34" s="132"/>
      <c r="I34" s="132" t="s">
        <v>1</v>
      </c>
      <c r="J34" s="132" t="s">
        <v>1</v>
      </c>
      <c r="K34" s="132" t="s">
        <v>1</v>
      </c>
      <c r="L34" s="132" t="s">
        <v>1</v>
      </c>
      <c r="M34" s="132" t="s">
        <v>1</v>
      </c>
      <c r="N34" s="132"/>
      <c r="O34" s="132"/>
      <c r="P34" s="132"/>
      <c r="Q34" s="132"/>
    </row>
    <row r="35" spans="1:17" x14ac:dyDescent="0.25">
      <c r="A35" s="143" t="s">
        <v>48</v>
      </c>
      <c r="B35" s="132"/>
      <c r="C35" s="133"/>
      <c r="D35" s="133"/>
      <c r="E35" s="133"/>
      <c r="F35" s="133"/>
      <c r="G35" s="132"/>
      <c r="H35" s="132"/>
      <c r="I35" s="132"/>
      <c r="J35" s="132"/>
      <c r="K35" s="132" t="s">
        <v>1</v>
      </c>
      <c r="L35" s="132"/>
      <c r="M35" s="132"/>
      <c r="N35" s="132"/>
      <c r="O35" s="132"/>
      <c r="P35" s="132"/>
      <c r="Q35" s="132"/>
    </row>
    <row r="36" spans="1:17" x14ac:dyDescent="0.25">
      <c r="A36" s="142" t="s">
        <v>88</v>
      </c>
      <c r="B36" s="132"/>
      <c r="C36" s="133"/>
      <c r="D36" s="133"/>
      <c r="E36" s="133" t="s">
        <v>1</v>
      </c>
      <c r="F36" s="133" t="s">
        <v>1</v>
      </c>
      <c r="G36" s="132"/>
      <c r="H36" s="132"/>
      <c r="I36" s="132" t="s">
        <v>1</v>
      </c>
      <c r="J36" s="132" t="s">
        <v>1</v>
      </c>
      <c r="K36" s="132" t="s">
        <v>1</v>
      </c>
      <c r="L36" s="132" t="s">
        <v>1</v>
      </c>
      <c r="M36" s="132" t="s">
        <v>1</v>
      </c>
      <c r="N36" s="132"/>
      <c r="O36" s="132"/>
      <c r="P36" s="132"/>
      <c r="Q36" s="132"/>
    </row>
    <row r="37" spans="1:17" x14ac:dyDescent="0.25">
      <c r="A37" s="142" t="s">
        <v>86</v>
      </c>
      <c r="B37" s="132"/>
      <c r="C37" s="133"/>
      <c r="D37" s="133"/>
      <c r="E37" s="133" t="s">
        <v>1</v>
      </c>
      <c r="F37" s="133" t="s">
        <v>1</v>
      </c>
      <c r="G37" s="132"/>
      <c r="H37" s="132"/>
      <c r="I37" s="132" t="s">
        <v>1</v>
      </c>
      <c r="J37" s="132" t="s">
        <v>1</v>
      </c>
      <c r="K37" s="132" t="s">
        <v>1</v>
      </c>
      <c r="L37" s="132" t="s">
        <v>1</v>
      </c>
      <c r="M37" s="132" t="s">
        <v>1</v>
      </c>
      <c r="N37" s="132"/>
      <c r="O37" s="132"/>
      <c r="P37" s="132"/>
      <c r="Q37" s="132"/>
    </row>
    <row r="38" spans="1:17" x14ac:dyDescent="0.25">
      <c r="A38" s="142" t="s">
        <v>87</v>
      </c>
      <c r="B38" s="132"/>
      <c r="C38" s="133"/>
      <c r="D38" s="133"/>
      <c r="E38" s="133" t="s">
        <v>1</v>
      </c>
      <c r="F38" s="133" t="s">
        <v>1</v>
      </c>
      <c r="G38" s="132"/>
      <c r="H38" s="132"/>
      <c r="I38" s="132" t="s">
        <v>1</v>
      </c>
      <c r="J38" s="132" t="s">
        <v>1</v>
      </c>
      <c r="K38" s="132" t="s">
        <v>1</v>
      </c>
      <c r="L38" s="132" t="s">
        <v>1</v>
      </c>
      <c r="M38" s="132" t="s">
        <v>1</v>
      </c>
      <c r="N38" s="132"/>
      <c r="O38" s="132"/>
      <c r="P38" s="132"/>
      <c r="Q38" s="132"/>
    </row>
    <row r="39" spans="1:17" x14ac:dyDescent="0.25">
      <c r="A39" s="142" t="s">
        <v>73</v>
      </c>
      <c r="B39" s="132"/>
      <c r="C39" s="133"/>
      <c r="D39" s="133"/>
      <c r="E39" s="133" t="s">
        <v>1</v>
      </c>
      <c r="F39" s="133" t="s">
        <v>1</v>
      </c>
      <c r="G39" s="132"/>
      <c r="H39" s="132"/>
      <c r="I39" s="132" t="s">
        <v>1</v>
      </c>
      <c r="J39" s="132" t="s">
        <v>1</v>
      </c>
      <c r="K39" s="132" t="s">
        <v>1</v>
      </c>
      <c r="L39" s="132" t="s">
        <v>1</v>
      </c>
      <c r="M39" s="132" t="s">
        <v>1</v>
      </c>
      <c r="N39" s="132"/>
      <c r="O39" s="132"/>
      <c r="P39" s="132"/>
      <c r="Q39" s="132"/>
    </row>
    <row r="40" spans="1:17" x14ac:dyDescent="0.25">
      <c r="A40" s="142" t="s">
        <v>78</v>
      </c>
      <c r="B40" s="132"/>
      <c r="C40" s="133"/>
      <c r="D40" s="133"/>
      <c r="E40" s="133" t="s">
        <v>1</v>
      </c>
      <c r="F40" s="133" t="s">
        <v>1</v>
      </c>
      <c r="G40" s="132"/>
      <c r="H40" s="132"/>
      <c r="I40" s="132" t="s">
        <v>1</v>
      </c>
      <c r="J40" s="132" t="s">
        <v>1</v>
      </c>
      <c r="K40" s="132" t="s">
        <v>1</v>
      </c>
      <c r="L40" s="132" t="s">
        <v>1</v>
      </c>
      <c r="M40" s="132" t="s">
        <v>1</v>
      </c>
      <c r="N40" s="132"/>
      <c r="O40" s="132"/>
      <c r="P40" s="132"/>
      <c r="Q40" s="132"/>
    </row>
    <row r="41" spans="1:17" x14ac:dyDescent="0.25">
      <c r="A41" s="143" t="s">
        <v>49</v>
      </c>
      <c r="B41" s="132"/>
      <c r="C41" s="133"/>
      <c r="D41" s="133"/>
      <c r="E41" s="133"/>
      <c r="F41" s="133"/>
      <c r="G41" s="132"/>
      <c r="H41" s="132"/>
      <c r="I41" s="132"/>
      <c r="J41" s="132"/>
      <c r="K41" s="132" t="s">
        <v>1</v>
      </c>
      <c r="L41" s="132"/>
      <c r="M41" s="132"/>
      <c r="N41" s="132"/>
      <c r="O41" s="132"/>
      <c r="P41" s="132"/>
      <c r="Q41" s="132"/>
    </row>
    <row r="42" spans="1:17" x14ac:dyDescent="0.25">
      <c r="A42" s="142" t="s">
        <v>79</v>
      </c>
      <c r="B42" s="132"/>
      <c r="C42" s="133"/>
      <c r="D42" s="133"/>
      <c r="E42" s="133" t="s">
        <v>1</v>
      </c>
      <c r="F42" s="133" t="s">
        <v>1</v>
      </c>
      <c r="G42" s="132"/>
      <c r="H42" s="132"/>
      <c r="I42" s="132" t="s">
        <v>1</v>
      </c>
      <c r="J42" s="132" t="s">
        <v>1</v>
      </c>
      <c r="K42" s="132" t="s">
        <v>1</v>
      </c>
      <c r="L42" s="132" t="s">
        <v>1</v>
      </c>
      <c r="M42" s="132" t="s">
        <v>1</v>
      </c>
      <c r="N42" s="132"/>
      <c r="O42" s="132"/>
      <c r="P42" s="132"/>
      <c r="Q42" s="132"/>
    </row>
    <row r="43" spans="1:17" x14ac:dyDescent="0.25">
      <c r="A43" s="143" t="s">
        <v>50</v>
      </c>
      <c r="B43" s="132"/>
      <c r="C43" s="133"/>
      <c r="D43" s="133"/>
      <c r="E43" s="133"/>
      <c r="F43" s="133"/>
      <c r="G43" s="132"/>
      <c r="H43" s="132"/>
      <c r="I43" s="132"/>
      <c r="J43" s="132"/>
      <c r="K43" s="132" t="s">
        <v>1</v>
      </c>
      <c r="L43" s="132"/>
      <c r="M43" s="132"/>
      <c r="N43" s="132"/>
      <c r="O43" s="132"/>
      <c r="P43" s="132"/>
      <c r="Q43" s="132"/>
    </row>
    <row r="44" spans="1:17" x14ac:dyDescent="0.25">
      <c r="A44" s="142" t="s">
        <v>74</v>
      </c>
      <c r="B44" s="132"/>
      <c r="C44" s="133"/>
      <c r="D44" s="133"/>
      <c r="E44" s="133" t="s">
        <v>1</v>
      </c>
      <c r="F44" s="133" t="s">
        <v>1</v>
      </c>
      <c r="G44" s="132"/>
      <c r="H44" s="132"/>
      <c r="I44" s="132" t="s">
        <v>1</v>
      </c>
      <c r="J44" s="132" t="s">
        <v>1</v>
      </c>
      <c r="K44" s="132" t="s">
        <v>1</v>
      </c>
      <c r="L44" s="132" t="s">
        <v>1</v>
      </c>
      <c r="M44" s="132" t="s">
        <v>1</v>
      </c>
      <c r="N44" s="132"/>
      <c r="O44" s="132"/>
      <c r="P44" s="132"/>
      <c r="Q44" s="132"/>
    </row>
    <row r="45" spans="1:17" x14ac:dyDescent="0.25">
      <c r="A45" s="142" t="s">
        <v>75</v>
      </c>
      <c r="B45" s="132"/>
      <c r="C45" s="133"/>
      <c r="D45" s="133"/>
      <c r="E45" s="133" t="s">
        <v>1</v>
      </c>
      <c r="F45" s="133" t="s">
        <v>1</v>
      </c>
      <c r="G45" s="132"/>
      <c r="H45" s="132"/>
      <c r="I45" s="132" t="s">
        <v>1</v>
      </c>
      <c r="J45" s="132" t="s">
        <v>1</v>
      </c>
      <c r="K45" s="132" t="s">
        <v>1</v>
      </c>
      <c r="L45" s="132" t="s">
        <v>1</v>
      </c>
      <c r="M45" s="132" t="s">
        <v>1</v>
      </c>
      <c r="N45" s="132"/>
      <c r="O45" s="132"/>
      <c r="P45" s="132"/>
      <c r="Q45" s="132"/>
    </row>
    <row r="46" spans="1:17" x14ac:dyDescent="0.25">
      <c r="A46" s="142" t="s">
        <v>76</v>
      </c>
      <c r="B46" s="132"/>
      <c r="C46" s="133"/>
      <c r="D46" s="133"/>
      <c r="E46" s="133" t="s">
        <v>1</v>
      </c>
      <c r="F46" s="133" t="s">
        <v>1</v>
      </c>
      <c r="G46" s="132"/>
      <c r="H46" s="132"/>
      <c r="I46" s="132" t="s">
        <v>1</v>
      </c>
      <c r="J46" s="132" t="s">
        <v>1</v>
      </c>
      <c r="K46" s="132" t="s">
        <v>1</v>
      </c>
      <c r="L46" s="132" t="s">
        <v>1</v>
      </c>
      <c r="M46" s="132" t="s">
        <v>1</v>
      </c>
      <c r="N46" s="132"/>
      <c r="O46" s="132"/>
      <c r="P46" s="132"/>
      <c r="Q46" s="132"/>
    </row>
    <row r="47" spans="1:17" x14ac:dyDescent="0.25">
      <c r="A47" s="143" t="s">
        <v>80</v>
      </c>
      <c r="B47" s="132"/>
      <c r="C47" s="133"/>
      <c r="D47" s="133"/>
      <c r="E47" s="133"/>
      <c r="F47" s="133"/>
      <c r="G47" s="132"/>
      <c r="H47" s="132"/>
      <c r="I47" s="132"/>
      <c r="J47" s="132"/>
      <c r="K47" s="132" t="s">
        <v>1</v>
      </c>
      <c r="L47" s="132"/>
      <c r="M47" s="132"/>
      <c r="N47" s="132"/>
      <c r="O47" s="132"/>
      <c r="P47" s="132"/>
      <c r="Q47" s="132"/>
    </row>
    <row r="48" spans="1:17" x14ac:dyDescent="0.25">
      <c r="A48" s="142" t="s">
        <v>81</v>
      </c>
      <c r="B48" s="132"/>
      <c r="C48" s="133"/>
      <c r="D48" s="133"/>
      <c r="E48" s="133"/>
      <c r="F48" s="133"/>
      <c r="G48" s="132"/>
      <c r="H48" s="132"/>
      <c r="I48" s="132"/>
      <c r="J48" s="132"/>
      <c r="K48" s="132" t="s">
        <v>1</v>
      </c>
      <c r="L48" s="132"/>
      <c r="M48" s="132"/>
      <c r="N48" s="132"/>
      <c r="O48" s="132"/>
      <c r="P48" s="132"/>
      <c r="Q48" s="132"/>
    </row>
    <row r="49" spans="1:17" ht="15.75" thickBot="1" x14ac:dyDescent="0.3">
      <c r="A49" s="144" t="s">
        <v>82</v>
      </c>
      <c r="B49" s="134"/>
      <c r="C49" s="145"/>
      <c r="D49" s="145"/>
      <c r="E49" s="145" t="s">
        <v>1</v>
      </c>
      <c r="F49" s="145" t="s">
        <v>1</v>
      </c>
      <c r="G49" s="134"/>
      <c r="H49" s="134"/>
      <c r="I49" s="134" t="s">
        <v>1</v>
      </c>
      <c r="J49" s="134" t="s">
        <v>1</v>
      </c>
      <c r="K49" s="134" t="s">
        <v>1</v>
      </c>
      <c r="L49" s="134" t="s">
        <v>1</v>
      </c>
      <c r="M49" s="134" t="s">
        <v>1</v>
      </c>
      <c r="N49" s="134"/>
      <c r="O49" s="134"/>
      <c r="P49" s="134"/>
      <c r="Q49" s="134"/>
    </row>
  </sheetData>
  <mergeCells count="7">
    <mergeCell ref="A2:Q2"/>
    <mergeCell ref="A9:Q9"/>
    <mergeCell ref="A16:Q16"/>
    <mergeCell ref="A17:Q17"/>
    <mergeCell ref="A1:Q1"/>
    <mergeCell ref="N6:N7"/>
    <mergeCell ref="O6:O7"/>
  </mergeCells>
  <hyperlinks>
    <hyperlink ref="A11" r:id="rId1" xr:uid="{C2D73305-4D48-4760-94E3-787755C4017D}"/>
  </hyperlinks>
  <pageMargins left="0.7" right="0.7" top="0.75" bottom="0.75" header="0.3" footer="0.3"/>
  <pageSetup scale="64" orientation="landscape"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E6D11-75BA-4471-AAC8-0E020877CFC4}">
  <sheetPr>
    <pageSetUpPr fitToPage="1"/>
  </sheetPr>
  <dimension ref="A1:R40"/>
  <sheetViews>
    <sheetView workbookViewId="0">
      <selection sqref="A1:R21"/>
    </sheetView>
  </sheetViews>
  <sheetFormatPr defaultRowHeight="15" x14ac:dyDescent="0.25"/>
  <cols>
    <col min="1" max="1" width="29.28515625" style="63" customWidth="1"/>
    <col min="2" max="2" width="7.140625" customWidth="1"/>
    <col min="3" max="6" width="7.140625" style="1" customWidth="1"/>
    <col min="7" max="9" width="7.140625" customWidth="1"/>
    <col min="10" max="13" width="7.140625" style="78" customWidth="1"/>
    <col min="14" max="14" width="8.140625" style="78" customWidth="1"/>
    <col min="15" max="15" width="8" style="78" customWidth="1"/>
    <col min="16" max="18" width="7.140625" style="78" customWidth="1"/>
    <col min="20" max="20" width="9.140625" customWidth="1"/>
    <col min="21" max="21" width="10" customWidth="1"/>
  </cols>
  <sheetData>
    <row r="1" spans="1:18" ht="19.5" thickBot="1" x14ac:dyDescent="0.35">
      <c r="A1" s="396" t="s">
        <v>161</v>
      </c>
      <c r="B1" s="397"/>
      <c r="C1" s="397"/>
      <c r="D1" s="397"/>
      <c r="E1" s="397"/>
      <c r="F1" s="397"/>
      <c r="G1" s="397"/>
      <c r="H1" s="397"/>
      <c r="I1" s="397"/>
      <c r="J1" s="397"/>
      <c r="K1" s="397"/>
      <c r="L1" s="397"/>
      <c r="M1" s="397"/>
      <c r="N1" s="397"/>
      <c r="O1" s="397"/>
      <c r="P1" s="397"/>
      <c r="Q1" s="397"/>
      <c r="R1" s="398"/>
    </row>
    <row r="2" spans="1:18" ht="19.5" thickBot="1" x14ac:dyDescent="0.35">
      <c r="A2" s="441" t="s">
        <v>66</v>
      </c>
      <c r="B2" s="442"/>
      <c r="C2" s="442"/>
      <c r="D2" s="442"/>
      <c r="E2" s="442"/>
      <c r="F2" s="442"/>
      <c r="G2" s="442"/>
      <c r="H2" s="442"/>
      <c r="I2" s="442"/>
      <c r="J2" s="442"/>
      <c r="K2" s="442"/>
      <c r="L2" s="442"/>
      <c r="M2" s="442"/>
      <c r="N2" s="442"/>
      <c r="O2" s="442"/>
      <c r="P2" s="442"/>
      <c r="Q2" s="442"/>
      <c r="R2" s="442"/>
    </row>
    <row r="3" spans="1:18" ht="15.75" thickBot="1" x14ac:dyDescent="0.3">
      <c r="A3" s="65" t="s">
        <v>0</v>
      </c>
      <c r="B3" s="46">
        <v>45076</v>
      </c>
      <c r="C3" s="46">
        <v>45085</v>
      </c>
      <c r="D3" s="46">
        <v>45090</v>
      </c>
      <c r="E3" s="46">
        <v>45099</v>
      </c>
      <c r="F3" s="46">
        <v>45104</v>
      </c>
      <c r="G3" s="55">
        <v>45112</v>
      </c>
      <c r="H3" s="55">
        <v>45120</v>
      </c>
      <c r="I3" s="46">
        <v>45125</v>
      </c>
      <c r="J3" s="76">
        <v>45132</v>
      </c>
      <c r="K3" s="76">
        <v>45139</v>
      </c>
      <c r="L3" s="56">
        <v>45146</v>
      </c>
      <c r="M3" s="46">
        <v>45147</v>
      </c>
      <c r="N3" s="46">
        <v>45152</v>
      </c>
      <c r="O3" s="182">
        <v>45154</v>
      </c>
      <c r="P3" s="76">
        <v>45167</v>
      </c>
      <c r="Q3" s="77">
        <v>45175</v>
      </c>
      <c r="R3" s="160">
        <v>45182</v>
      </c>
    </row>
    <row r="4" spans="1:18" x14ac:dyDescent="0.25">
      <c r="A4" s="86" t="s">
        <v>2</v>
      </c>
      <c r="B4" s="58"/>
      <c r="C4" s="185"/>
      <c r="D4" s="185"/>
      <c r="E4" s="185"/>
      <c r="F4" s="185"/>
      <c r="G4" s="186"/>
      <c r="H4" s="186"/>
      <c r="I4" s="186"/>
      <c r="J4" s="187"/>
      <c r="K4" s="187"/>
      <c r="L4" s="188"/>
      <c r="M4" s="186"/>
      <c r="N4" s="187"/>
      <c r="O4" s="189"/>
      <c r="P4" s="161"/>
      <c r="Q4" s="161"/>
      <c r="R4" s="162"/>
    </row>
    <row r="5" spans="1:18" ht="15.75" thickBot="1" x14ac:dyDescent="0.3">
      <c r="A5" s="66" t="s">
        <v>3</v>
      </c>
      <c r="B5" s="74">
        <v>1</v>
      </c>
      <c r="C5" s="75">
        <v>3</v>
      </c>
      <c r="D5" s="75">
        <v>26.3</v>
      </c>
      <c r="E5" s="75">
        <v>7.5</v>
      </c>
      <c r="F5" s="75">
        <v>9.6999999999999993</v>
      </c>
      <c r="G5" s="40">
        <v>10.8</v>
      </c>
      <c r="H5" s="74">
        <v>16</v>
      </c>
      <c r="I5" s="74">
        <v>41</v>
      </c>
      <c r="J5" s="80">
        <v>0</v>
      </c>
      <c r="K5" s="80">
        <v>0</v>
      </c>
      <c r="L5" s="190">
        <v>105</v>
      </c>
      <c r="M5" s="43">
        <v>101.7</v>
      </c>
      <c r="N5" s="43">
        <v>86.6</v>
      </c>
      <c r="O5" s="44">
        <v>23.3</v>
      </c>
      <c r="P5" s="80">
        <v>0</v>
      </c>
      <c r="Q5" s="80">
        <v>0</v>
      </c>
      <c r="R5" s="81">
        <v>0</v>
      </c>
    </row>
    <row r="6" spans="1:18" x14ac:dyDescent="0.25">
      <c r="A6" s="183"/>
      <c r="B6" s="147"/>
      <c r="C6" s="148"/>
      <c r="D6" s="148"/>
      <c r="E6" s="148"/>
      <c r="F6" s="148"/>
      <c r="G6" s="8"/>
      <c r="H6" s="3"/>
      <c r="I6" s="3"/>
      <c r="L6" s="25"/>
      <c r="M6" s="3"/>
      <c r="N6" s="431" t="s">
        <v>162</v>
      </c>
      <c r="O6" s="446" t="s">
        <v>163</v>
      </c>
    </row>
    <row r="7" spans="1:18" ht="15.75" thickBot="1" x14ac:dyDescent="0.3">
      <c r="A7" s="184"/>
      <c r="B7" s="74"/>
      <c r="C7" s="75"/>
      <c r="D7" s="75"/>
      <c r="E7" s="75"/>
      <c r="F7" s="75"/>
      <c r="G7" s="40"/>
      <c r="H7" s="43"/>
      <c r="I7" s="43"/>
      <c r="J7" s="80"/>
      <c r="K7" s="80"/>
      <c r="L7" s="71"/>
      <c r="M7" s="43"/>
      <c r="N7" s="432"/>
      <c r="O7" s="447"/>
    </row>
    <row r="8" spans="1:18" ht="15.75" thickBot="1" x14ac:dyDescent="0.3">
      <c r="A8" s="164" t="s">
        <v>166</v>
      </c>
      <c r="B8" s="147"/>
      <c r="C8" s="148"/>
      <c r="D8" s="148"/>
      <c r="E8" s="148"/>
      <c r="F8" s="148"/>
      <c r="G8" s="8"/>
      <c r="H8" s="3"/>
      <c r="I8" s="3"/>
      <c r="N8" s="158" cm="1">
        <f t="array" ref="N8">SUM(B5:I5/8)</f>
        <v>14.4125</v>
      </c>
      <c r="O8" s="159" cm="1">
        <f t="array" ref="O8">SUM(B5:O5/12)</f>
        <v>35.991666666666674</v>
      </c>
    </row>
    <row r="9" spans="1:18" ht="15.75" thickBot="1" x14ac:dyDescent="0.3">
      <c r="A9" s="165" t="s">
        <v>80</v>
      </c>
      <c r="B9" s="166"/>
      <c r="C9" s="167"/>
      <c r="D9" s="167"/>
      <c r="E9" s="167"/>
      <c r="F9" s="167"/>
      <c r="G9" s="168"/>
      <c r="H9" s="169"/>
      <c r="I9" s="169"/>
      <c r="J9" s="170"/>
      <c r="K9" s="170"/>
      <c r="L9" s="171"/>
      <c r="M9" s="169"/>
      <c r="N9" s="169"/>
      <c r="O9" s="172">
        <v>28.8</v>
      </c>
    </row>
    <row r="10" spans="1:18" ht="65.45" customHeight="1" thickBot="1" x14ac:dyDescent="0.3">
      <c r="A10" s="450" t="s">
        <v>169</v>
      </c>
      <c r="B10" s="444"/>
      <c r="C10" s="444"/>
      <c r="D10" s="444"/>
      <c r="E10" s="444"/>
      <c r="F10" s="444"/>
      <c r="G10" s="444"/>
      <c r="H10" s="444"/>
      <c r="I10" s="444"/>
      <c r="J10" s="444"/>
      <c r="K10" s="444"/>
      <c r="L10" s="444"/>
      <c r="M10" s="444"/>
      <c r="N10" s="444"/>
      <c r="O10" s="444"/>
      <c r="P10" s="444"/>
      <c r="Q10" s="444"/>
      <c r="R10" s="445"/>
    </row>
    <row r="11" spans="1:18" ht="15" customHeight="1" x14ac:dyDescent="0.25">
      <c r="A11" s="163" t="s">
        <v>6</v>
      </c>
      <c r="B11" s="29"/>
      <c r="C11" s="30"/>
      <c r="D11" s="151"/>
    </row>
    <row r="12" spans="1:18" x14ac:dyDescent="0.25">
      <c r="A12" s="150" t="s">
        <v>5</v>
      </c>
      <c r="B12" s="29"/>
      <c r="C12" s="30"/>
      <c r="D12" s="151"/>
      <c r="N12" s="181"/>
      <c r="O12" s="181"/>
    </row>
    <row r="13" spans="1:18" s="78" customFormat="1" x14ac:dyDescent="0.25">
      <c r="A13" s="152" t="s">
        <v>3</v>
      </c>
      <c r="B13" s="153" t="s">
        <v>1</v>
      </c>
      <c r="C13" s="153" t="s">
        <v>8</v>
      </c>
      <c r="D13" s="151"/>
      <c r="E13" s="83"/>
      <c r="F13" s="83"/>
      <c r="N13" s="181"/>
      <c r="O13" s="181"/>
    </row>
    <row r="14" spans="1:18" s="78" customFormat="1" ht="15.75" thickBot="1" x14ac:dyDescent="0.3">
      <c r="A14" s="154" t="s">
        <v>84</v>
      </c>
      <c r="B14" s="155"/>
      <c r="C14" s="156" t="s">
        <v>85</v>
      </c>
      <c r="D14" s="157"/>
      <c r="E14" s="83"/>
      <c r="F14" s="83"/>
    </row>
    <row r="15" spans="1:18" s="78" customFormat="1" ht="15.75" thickBot="1" x14ac:dyDescent="0.3">
      <c r="A15" s="129"/>
      <c r="C15" s="83"/>
      <c r="D15" s="83"/>
      <c r="E15" s="83"/>
      <c r="F15" s="83"/>
    </row>
    <row r="16" spans="1:18" ht="19.5" thickBot="1" x14ac:dyDescent="0.35">
      <c r="A16" s="451" t="s">
        <v>164</v>
      </c>
      <c r="B16" s="452"/>
      <c r="C16" s="452"/>
      <c r="D16" s="452"/>
      <c r="E16" s="452"/>
      <c r="F16" s="452"/>
      <c r="G16" s="452"/>
      <c r="H16" s="452"/>
      <c r="I16" s="452"/>
      <c r="J16" s="452"/>
      <c r="K16" s="452"/>
      <c r="L16" s="452"/>
      <c r="M16" s="452"/>
      <c r="N16" s="452"/>
      <c r="O16" s="452"/>
      <c r="P16" s="452"/>
      <c r="Q16" s="452"/>
      <c r="R16" s="453"/>
    </row>
    <row r="17" spans="1:18" ht="19.5" thickBot="1" x14ac:dyDescent="0.35">
      <c r="A17" s="448" t="s">
        <v>66</v>
      </c>
      <c r="B17" s="449"/>
      <c r="C17" s="449"/>
      <c r="D17" s="449"/>
      <c r="E17" s="449"/>
      <c r="F17" s="449"/>
      <c r="G17" s="449"/>
      <c r="H17" s="449"/>
      <c r="I17" s="449"/>
      <c r="J17" s="449"/>
      <c r="K17" s="449"/>
      <c r="L17" s="449"/>
      <c r="M17" s="449"/>
      <c r="N17" s="449"/>
      <c r="O17" s="449"/>
      <c r="P17" s="449"/>
      <c r="Q17" s="449"/>
      <c r="R17" s="449"/>
    </row>
    <row r="18" spans="1:18" ht="15.75" thickBot="1" x14ac:dyDescent="0.3">
      <c r="A18" s="196" t="s">
        <v>0</v>
      </c>
      <c r="B18" s="197">
        <v>45051</v>
      </c>
      <c r="C18" s="197">
        <v>45085</v>
      </c>
      <c r="D18" s="197">
        <v>45112</v>
      </c>
      <c r="E18" s="198">
        <v>45146</v>
      </c>
      <c r="F18" s="199">
        <v>45177</v>
      </c>
      <c r="G18" s="88"/>
      <c r="H18" s="88"/>
      <c r="I18" s="88"/>
      <c r="J18" s="88"/>
      <c r="K18" s="88"/>
      <c r="L18" s="88"/>
      <c r="M18" s="88"/>
      <c r="N18" s="88"/>
      <c r="O18" s="88"/>
      <c r="P18" s="88"/>
      <c r="Q18" s="88"/>
      <c r="R18" s="88"/>
    </row>
    <row r="19" spans="1:18" ht="16.5" thickBot="1" x14ac:dyDescent="0.3">
      <c r="A19" s="195" t="s">
        <v>156</v>
      </c>
      <c r="B19" s="103"/>
      <c r="C19" s="103"/>
      <c r="D19" s="103" t="s">
        <v>1</v>
      </c>
      <c r="E19" s="194" t="s">
        <v>1</v>
      </c>
      <c r="F19" s="191" t="s">
        <v>1</v>
      </c>
      <c r="G19" s="88"/>
      <c r="H19" s="88"/>
      <c r="I19" s="88"/>
      <c r="J19" s="88"/>
      <c r="K19" s="88"/>
      <c r="L19" s="88"/>
      <c r="M19" s="88"/>
      <c r="N19" s="88"/>
      <c r="O19" s="88"/>
      <c r="P19" s="88"/>
      <c r="Q19" s="88"/>
      <c r="R19" s="88"/>
    </row>
    <row r="20" spans="1:18" ht="16.5" thickBot="1" x14ac:dyDescent="0.3">
      <c r="A20" s="193" t="s">
        <v>157</v>
      </c>
      <c r="B20" s="149">
        <v>1</v>
      </c>
      <c r="C20" s="149">
        <v>0</v>
      </c>
      <c r="D20" s="149" t="s">
        <v>4</v>
      </c>
      <c r="E20" s="200">
        <v>0</v>
      </c>
      <c r="F20" s="192">
        <v>0</v>
      </c>
      <c r="G20" s="88"/>
      <c r="H20" s="88"/>
      <c r="I20" s="88"/>
      <c r="J20" s="88"/>
      <c r="K20" s="88"/>
      <c r="L20" s="88"/>
      <c r="M20" s="88"/>
      <c r="N20" s="88"/>
      <c r="O20" s="88"/>
      <c r="P20" s="88"/>
      <c r="Q20" s="88"/>
      <c r="R20" s="88"/>
    </row>
    <row r="21" spans="1:18" ht="16.5" thickBot="1" x14ac:dyDescent="0.3">
      <c r="A21" s="193" t="s">
        <v>3</v>
      </c>
      <c r="B21" s="149">
        <v>0</v>
      </c>
      <c r="C21" s="149">
        <v>0</v>
      </c>
      <c r="D21" s="149" t="s">
        <v>4</v>
      </c>
      <c r="E21" s="200">
        <v>0</v>
      </c>
      <c r="F21" s="192">
        <v>0</v>
      </c>
      <c r="G21" s="88"/>
      <c r="H21" s="88"/>
      <c r="I21" s="88"/>
      <c r="J21" s="88"/>
      <c r="K21" s="88"/>
      <c r="L21" s="88"/>
      <c r="M21" s="88"/>
      <c r="N21" s="88"/>
      <c r="O21" s="88"/>
      <c r="P21" s="88"/>
      <c r="Q21" s="88"/>
      <c r="R21" s="88"/>
    </row>
    <row r="22" spans="1:18" x14ac:dyDescent="0.25">
      <c r="A22" s="130" t="s">
        <v>52</v>
      </c>
      <c r="B22" s="88"/>
      <c r="C22" s="88"/>
      <c r="D22" s="88"/>
      <c r="E22" s="89"/>
      <c r="F22" s="93"/>
      <c r="G22" s="93"/>
      <c r="H22" s="88"/>
      <c r="I22" s="88"/>
      <c r="J22" s="88"/>
      <c r="K22" s="88"/>
      <c r="L22" s="94"/>
      <c r="M22" s="94"/>
      <c r="N22" s="94"/>
      <c r="O22" s="94"/>
      <c r="P22" s="94"/>
      <c r="Q22" s="94"/>
      <c r="R22" s="94"/>
    </row>
    <row r="24" spans="1:18" hidden="1" x14ac:dyDescent="0.25">
      <c r="A24" s="82" t="s">
        <v>52</v>
      </c>
      <c r="B24" s="78"/>
      <c r="C24" s="83"/>
      <c r="D24" s="83"/>
      <c r="E24" s="83"/>
      <c r="F24" s="83"/>
      <c r="G24" s="78"/>
      <c r="H24" s="78"/>
      <c r="I24" s="78"/>
      <c r="R24" s="79"/>
    </row>
    <row r="25" spans="1:18" hidden="1" x14ac:dyDescent="0.25">
      <c r="A25" s="82" t="s">
        <v>77</v>
      </c>
      <c r="B25" s="78"/>
      <c r="C25" s="83"/>
      <c r="D25" s="83"/>
      <c r="E25" s="83" t="s">
        <v>1</v>
      </c>
      <c r="F25" s="83" t="s">
        <v>1</v>
      </c>
      <c r="G25" s="78"/>
      <c r="H25" s="78"/>
      <c r="I25" s="78" t="s">
        <v>1</v>
      </c>
      <c r="J25" s="78" t="s">
        <v>1</v>
      </c>
      <c r="K25" s="78" t="s">
        <v>1</v>
      </c>
      <c r="L25" s="78" t="s">
        <v>1</v>
      </c>
      <c r="M25" s="78" t="s">
        <v>1</v>
      </c>
      <c r="R25" s="79"/>
    </row>
    <row r="26" spans="1:18" hidden="1" x14ac:dyDescent="0.25">
      <c r="A26" s="82" t="s">
        <v>48</v>
      </c>
      <c r="B26" s="78"/>
      <c r="C26" s="83"/>
      <c r="D26" s="83"/>
      <c r="E26" s="83"/>
      <c r="F26" s="83"/>
      <c r="G26" s="78"/>
      <c r="H26" s="78"/>
      <c r="I26" s="78"/>
      <c r="K26" s="78" t="s">
        <v>1</v>
      </c>
      <c r="R26" s="79"/>
    </row>
    <row r="27" spans="1:18" hidden="1" x14ac:dyDescent="0.25">
      <c r="A27" s="82" t="s">
        <v>88</v>
      </c>
      <c r="B27" s="78"/>
      <c r="C27" s="83"/>
      <c r="D27" s="83"/>
      <c r="E27" s="83" t="s">
        <v>1</v>
      </c>
      <c r="F27" s="83" t="s">
        <v>1</v>
      </c>
      <c r="G27" s="78"/>
      <c r="H27" s="78"/>
      <c r="I27" s="78" t="s">
        <v>1</v>
      </c>
      <c r="J27" s="78" t="s">
        <v>1</v>
      </c>
      <c r="K27" s="78" t="s">
        <v>1</v>
      </c>
      <c r="L27" s="78" t="s">
        <v>1</v>
      </c>
      <c r="M27" s="78" t="s">
        <v>1</v>
      </c>
      <c r="R27" s="79"/>
    </row>
    <row r="28" spans="1:18" hidden="1" x14ac:dyDescent="0.25">
      <c r="A28" s="82" t="s">
        <v>86</v>
      </c>
      <c r="B28" s="78"/>
      <c r="C28" s="83"/>
      <c r="D28" s="83"/>
      <c r="E28" s="83" t="s">
        <v>1</v>
      </c>
      <c r="F28" s="83" t="s">
        <v>1</v>
      </c>
      <c r="G28" s="78"/>
      <c r="H28" s="78"/>
      <c r="I28" s="78" t="s">
        <v>1</v>
      </c>
      <c r="J28" s="78" t="s">
        <v>1</v>
      </c>
      <c r="K28" s="78" t="s">
        <v>1</v>
      </c>
      <c r="L28" s="78" t="s">
        <v>1</v>
      </c>
      <c r="M28" s="78" t="s">
        <v>1</v>
      </c>
      <c r="R28" s="79"/>
    </row>
    <row r="29" spans="1:18" hidden="1" x14ac:dyDescent="0.25">
      <c r="A29" s="82" t="s">
        <v>87</v>
      </c>
      <c r="B29" s="78"/>
      <c r="C29" s="83"/>
      <c r="D29" s="83"/>
      <c r="E29" s="83" t="s">
        <v>1</v>
      </c>
      <c r="F29" s="83" t="s">
        <v>1</v>
      </c>
      <c r="G29" s="78"/>
      <c r="H29" s="78"/>
      <c r="I29" s="78" t="s">
        <v>1</v>
      </c>
      <c r="J29" s="78" t="s">
        <v>1</v>
      </c>
      <c r="K29" s="78" t="s">
        <v>1</v>
      </c>
      <c r="L29" s="78" t="s">
        <v>1</v>
      </c>
      <c r="M29" s="78" t="s">
        <v>1</v>
      </c>
      <c r="R29" s="79"/>
    </row>
    <row r="30" spans="1:18" hidden="1" x14ac:dyDescent="0.25">
      <c r="A30" s="82" t="s">
        <v>73</v>
      </c>
      <c r="B30" s="78"/>
      <c r="C30" s="83"/>
      <c r="D30" s="83"/>
      <c r="E30" s="83" t="s">
        <v>1</v>
      </c>
      <c r="F30" s="83" t="s">
        <v>1</v>
      </c>
      <c r="G30" s="78"/>
      <c r="H30" s="78"/>
      <c r="I30" s="78" t="s">
        <v>1</v>
      </c>
      <c r="J30" s="78" t="s">
        <v>1</v>
      </c>
      <c r="K30" s="78" t="s">
        <v>1</v>
      </c>
      <c r="L30" s="78" t="s">
        <v>1</v>
      </c>
      <c r="M30" s="78" t="s">
        <v>1</v>
      </c>
      <c r="R30" s="79"/>
    </row>
    <row r="31" spans="1:18" hidden="1" x14ac:dyDescent="0.25">
      <c r="A31" s="82" t="s">
        <v>78</v>
      </c>
      <c r="B31" s="78"/>
      <c r="C31" s="83"/>
      <c r="D31" s="83"/>
      <c r="E31" s="83" t="s">
        <v>1</v>
      </c>
      <c r="F31" s="83" t="s">
        <v>1</v>
      </c>
      <c r="G31" s="78"/>
      <c r="H31" s="78"/>
      <c r="I31" s="78" t="s">
        <v>1</v>
      </c>
      <c r="J31" s="78" t="s">
        <v>1</v>
      </c>
      <c r="K31" s="78" t="s">
        <v>1</v>
      </c>
      <c r="L31" s="78" t="s">
        <v>1</v>
      </c>
      <c r="M31" s="78" t="s">
        <v>1</v>
      </c>
      <c r="R31" s="79"/>
    </row>
    <row r="32" spans="1:18" hidden="1" x14ac:dyDescent="0.25">
      <c r="A32" s="82" t="s">
        <v>49</v>
      </c>
      <c r="B32" s="78"/>
      <c r="C32" s="83"/>
      <c r="D32" s="83"/>
      <c r="E32" s="83"/>
      <c r="F32" s="83"/>
      <c r="G32" s="78"/>
      <c r="H32" s="78"/>
      <c r="I32" s="78"/>
      <c r="K32" s="78" t="s">
        <v>1</v>
      </c>
      <c r="R32" s="79"/>
    </row>
    <row r="33" spans="1:18" hidden="1" x14ac:dyDescent="0.25">
      <c r="A33" s="82" t="s">
        <v>79</v>
      </c>
      <c r="B33" s="78"/>
      <c r="C33" s="83"/>
      <c r="D33" s="83"/>
      <c r="E33" s="83" t="s">
        <v>1</v>
      </c>
      <c r="F33" s="83" t="s">
        <v>1</v>
      </c>
      <c r="G33" s="78"/>
      <c r="H33" s="78"/>
      <c r="I33" s="78" t="s">
        <v>1</v>
      </c>
      <c r="J33" s="78" t="s">
        <v>1</v>
      </c>
      <c r="K33" s="78" t="s">
        <v>1</v>
      </c>
      <c r="L33" s="78" t="s">
        <v>1</v>
      </c>
      <c r="M33" s="78" t="s">
        <v>1</v>
      </c>
      <c r="R33" s="79"/>
    </row>
    <row r="34" spans="1:18" hidden="1" x14ac:dyDescent="0.25">
      <c r="A34" s="82" t="s">
        <v>50</v>
      </c>
      <c r="B34" s="78"/>
      <c r="C34" s="83"/>
      <c r="D34" s="83"/>
      <c r="E34" s="83"/>
      <c r="F34" s="83"/>
      <c r="G34" s="78"/>
      <c r="H34" s="78"/>
      <c r="I34" s="78"/>
      <c r="K34" s="78" t="s">
        <v>1</v>
      </c>
      <c r="R34" s="79"/>
    </row>
    <row r="35" spans="1:18" hidden="1" x14ac:dyDescent="0.25">
      <c r="A35" s="82" t="s">
        <v>74</v>
      </c>
      <c r="B35" s="78"/>
      <c r="C35" s="83"/>
      <c r="D35" s="83"/>
      <c r="E35" s="83" t="s">
        <v>1</v>
      </c>
      <c r="F35" s="83" t="s">
        <v>1</v>
      </c>
      <c r="G35" s="78"/>
      <c r="H35" s="78"/>
      <c r="I35" s="78" t="s">
        <v>1</v>
      </c>
      <c r="J35" s="78" t="s">
        <v>1</v>
      </c>
      <c r="K35" s="78" t="s">
        <v>1</v>
      </c>
      <c r="L35" s="78" t="s">
        <v>1</v>
      </c>
      <c r="M35" s="78" t="s">
        <v>1</v>
      </c>
      <c r="R35" s="79"/>
    </row>
    <row r="36" spans="1:18" hidden="1" x14ac:dyDescent="0.25">
      <c r="A36" s="82" t="s">
        <v>75</v>
      </c>
      <c r="B36" s="78"/>
      <c r="C36" s="83"/>
      <c r="D36" s="83"/>
      <c r="E36" s="83" t="s">
        <v>1</v>
      </c>
      <c r="F36" s="83" t="s">
        <v>1</v>
      </c>
      <c r="G36" s="78"/>
      <c r="H36" s="78"/>
      <c r="I36" s="78" t="s">
        <v>1</v>
      </c>
      <c r="J36" s="78" t="s">
        <v>1</v>
      </c>
      <c r="K36" s="78" t="s">
        <v>1</v>
      </c>
      <c r="L36" s="78" t="s">
        <v>1</v>
      </c>
      <c r="M36" s="78" t="s">
        <v>1</v>
      </c>
      <c r="R36" s="79"/>
    </row>
    <row r="37" spans="1:18" hidden="1" x14ac:dyDescent="0.25">
      <c r="A37" s="82" t="s">
        <v>76</v>
      </c>
      <c r="B37" s="78"/>
      <c r="C37" s="83"/>
      <c r="D37" s="83"/>
      <c r="E37" s="83" t="s">
        <v>1</v>
      </c>
      <c r="F37" s="83" t="s">
        <v>1</v>
      </c>
      <c r="G37" s="78"/>
      <c r="H37" s="78"/>
      <c r="I37" s="78" t="s">
        <v>1</v>
      </c>
      <c r="J37" s="78" t="s">
        <v>1</v>
      </c>
      <c r="K37" s="78" t="s">
        <v>1</v>
      </c>
      <c r="L37" s="78" t="s">
        <v>1</v>
      </c>
      <c r="M37" s="78" t="s">
        <v>1</v>
      </c>
      <c r="R37" s="79"/>
    </row>
    <row r="38" spans="1:18" hidden="1" x14ac:dyDescent="0.25">
      <c r="A38" s="82" t="s">
        <v>80</v>
      </c>
      <c r="B38" s="78"/>
      <c r="C38" s="83"/>
      <c r="D38" s="83"/>
      <c r="E38" s="83"/>
      <c r="F38" s="83"/>
      <c r="G38" s="78"/>
      <c r="H38" s="78"/>
      <c r="I38" s="78"/>
      <c r="K38" s="78" t="s">
        <v>1</v>
      </c>
      <c r="R38" s="79"/>
    </row>
    <row r="39" spans="1:18" hidden="1" x14ac:dyDescent="0.25">
      <c r="A39" s="82" t="s">
        <v>81</v>
      </c>
      <c r="B39" s="78"/>
      <c r="C39" s="83"/>
      <c r="D39" s="83"/>
      <c r="E39" s="83"/>
      <c r="F39" s="83"/>
      <c r="G39" s="78"/>
      <c r="H39" s="78"/>
      <c r="I39" s="78"/>
      <c r="K39" s="78" t="s">
        <v>1</v>
      </c>
      <c r="R39" s="79"/>
    </row>
    <row r="40" spans="1:18" ht="15.75" hidden="1" thickBot="1" x14ac:dyDescent="0.3">
      <c r="A40" s="84" t="s">
        <v>82</v>
      </c>
      <c r="B40" s="80"/>
      <c r="C40" s="85"/>
      <c r="D40" s="85"/>
      <c r="E40" s="85" t="s">
        <v>1</v>
      </c>
      <c r="F40" s="85" t="s">
        <v>1</v>
      </c>
      <c r="G40" s="80"/>
      <c r="H40" s="80"/>
      <c r="I40" s="80" t="s">
        <v>1</v>
      </c>
      <c r="J40" s="80" t="s">
        <v>1</v>
      </c>
      <c r="K40" s="80" t="s">
        <v>1</v>
      </c>
      <c r="L40" s="80" t="s">
        <v>1</v>
      </c>
      <c r="M40" s="80" t="s">
        <v>1</v>
      </c>
      <c r="N40" s="80"/>
      <c r="O40" s="80"/>
      <c r="P40" s="80"/>
      <c r="Q40" s="80"/>
      <c r="R40" s="81"/>
    </row>
  </sheetData>
  <mergeCells count="7">
    <mergeCell ref="A17:R17"/>
    <mergeCell ref="A10:R10"/>
    <mergeCell ref="A1:R1"/>
    <mergeCell ref="A2:R2"/>
    <mergeCell ref="N6:N7"/>
    <mergeCell ref="O6:O7"/>
    <mergeCell ref="A16:R16"/>
  </mergeCells>
  <hyperlinks>
    <hyperlink ref="A12" r:id="rId1" xr:uid="{6E54D163-84D4-491A-895C-92AF0437A0D7}"/>
  </hyperlinks>
  <pageMargins left="0.7" right="0.7" top="0.75" bottom="0.75" header="0.3" footer="0.3"/>
  <pageSetup scale="80" orientation="landscape"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91C12-612E-42AA-98A5-DEFD4F844DDF}">
  <sheetPr>
    <pageSetUpPr fitToPage="1"/>
  </sheetPr>
  <dimension ref="A1:U45"/>
  <sheetViews>
    <sheetView workbookViewId="0">
      <selection activeCell="A13" sqref="A13:O13"/>
    </sheetView>
  </sheetViews>
  <sheetFormatPr defaultRowHeight="15" x14ac:dyDescent="0.25"/>
  <cols>
    <col min="1" max="1" width="29.28515625" style="63" customWidth="1"/>
    <col min="2" max="2" width="7.140625" customWidth="1"/>
    <col min="3" max="6" width="7.140625" style="1" customWidth="1"/>
    <col min="7" max="9" width="7.140625" customWidth="1"/>
    <col min="10" max="12" width="7.140625" style="78" customWidth="1"/>
    <col min="13" max="15" width="9.5703125" style="78" customWidth="1"/>
    <col min="16" max="18" width="7.140625" style="78" customWidth="1"/>
    <col min="21" max="21" width="10" customWidth="1"/>
  </cols>
  <sheetData>
    <row r="1" spans="1:18" ht="19.5" thickBot="1" x14ac:dyDescent="0.35">
      <c r="A1" s="457" t="s">
        <v>177</v>
      </c>
      <c r="B1" s="458"/>
      <c r="C1" s="458"/>
      <c r="D1" s="458"/>
      <c r="E1" s="458"/>
      <c r="F1" s="458"/>
      <c r="G1" s="458"/>
      <c r="H1" s="458"/>
      <c r="I1" s="458"/>
      <c r="J1" s="458"/>
      <c r="K1" s="458"/>
      <c r="L1" s="458"/>
      <c r="M1" s="458"/>
      <c r="N1" s="458"/>
      <c r="O1" s="458"/>
      <c r="P1" s="219"/>
      <c r="Q1" s="219"/>
      <c r="R1" s="220"/>
    </row>
    <row r="2" spans="1:18" ht="19.5" thickBot="1" x14ac:dyDescent="0.35">
      <c r="A2" s="459" t="s">
        <v>66</v>
      </c>
      <c r="B2" s="460"/>
      <c r="C2" s="460"/>
      <c r="D2" s="460"/>
      <c r="E2" s="460"/>
      <c r="F2" s="460"/>
      <c r="G2" s="460"/>
      <c r="H2" s="460"/>
      <c r="I2" s="460"/>
      <c r="J2" s="460"/>
      <c r="K2" s="460"/>
      <c r="L2" s="460"/>
      <c r="M2" s="460"/>
      <c r="N2" s="460"/>
      <c r="O2" s="460"/>
      <c r="P2" s="242"/>
      <c r="Q2" s="242"/>
      <c r="R2" s="243"/>
    </row>
    <row r="3" spans="1:18" s="88" customFormat="1" ht="15.75" thickBot="1" x14ac:dyDescent="0.3">
      <c r="A3" s="244" t="s">
        <v>172</v>
      </c>
      <c r="B3" s="267">
        <v>45793</v>
      </c>
      <c r="C3" s="268">
        <v>45801</v>
      </c>
      <c r="D3" s="268">
        <v>45442</v>
      </c>
      <c r="E3" s="268">
        <v>45447</v>
      </c>
      <c r="F3" s="268">
        <v>45454</v>
      </c>
      <c r="G3" s="269">
        <v>45461</v>
      </c>
      <c r="H3" s="269">
        <v>45470</v>
      </c>
      <c r="I3" s="268">
        <v>45475</v>
      </c>
      <c r="J3" s="268">
        <v>45482</v>
      </c>
      <c r="K3" s="268">
        <v>45489</v>
      </c>
      <c r="L3" s="268">
        <v>45497</v>
      </c>
      <c r="M3" s="268">
        <v>45504</v>
      </c>
      <c r="N3" s="268">
        <v>45512</v>
      </c>
      <c r="O3" s="268">
        <v>45517</v>
      </c>
      <c r="P3" s="268">
        <v>45524</v>
      </c>
      <c r="Q3" s="269">
        <v>45531</v>
      </c>
      <c r="R3" s="270">
        <v>45182</v>
      </c>
    </row>
    <row r="4" spans="1:18" x14ac:dyDescent="0.25">
      <c r="A4" s="245" t="s">
        <v>170</v>
      </c>
      <c r="B4" s="271"/>
      <c r="C4" s="272" t="s">
        <v>1</v>
      </c>
      <c r="D4" s="272"/>
      <c r="E4" s="272"/>
      <c r="F4" s="272"/>
      <c r="G4" s="272"/>
      <c r="H4" s="272"/>
      <c r="I4" s="272"/>
      <c r="J4" s="272"/>
      <c r="K4" s="272"/>
      <c r="L4" s="272"/>
      <c r="M4" s="272"/>
      <c r="N4" s="272"/>
      <c r="O4" s="273"/>
      <c r="P4" s="274"/>
      <c r="Q4" s="274"/>
      <c r="R4" s="275"/>
    </row>
    <row r="5" spans="1:18" ht="15.75" thickBot="1" x14ac:dyDescent="0.3">
      <c r="A5" s="240" t="s">
        <v>3</v>
      </c>
      <c r="B5" s="276">
        <v>9.8000000000000007</v>
      </c>
      <c r="C5" s="277">
        <v>9.8000000000000007</v>
      </c>
      <c r="D5" s="277">
        <v>28.1</v>
      </c>
      <c r="E5" s="277">
        <v>7.5</v>
      </c>
      <c r="F5" s="277">
        <v>2</v>
      </c>
      <c r="G5" s="277">
        <v>2</v>
      </c>
      <c r="H5" s="277">
        <v>30.5</v>
      </c>
      <c r="I5" s="277">
        <v>59.1</v>
      </c>
      <c r="J5" s="278">
        <v>23.1</v>
      </c>
      <c r="K5" s="278">
        <v>85.7</v>
      </c>
      <c r="L5" s="278">
        <v>20.100000000000001</v>
      </c>
      <c r="M5" s="278">
        <v>34.1</v>
      </c>
      <c r="N5" s="278">
        <v>8.5</v>
      </c>
      <c r="O5" s="278">
        <v>47.1</v>
      </c>
      <c r="P5" s="278">
        <v>14.5</v>
      </c>
      <c r="Q5" s="278">
        <v>4.0999999999999996</v>
      </c>
      <c r="R5" s="279">
        <v>0</v>
      </c>
    </row>
    <row r="6" spans="1:18" x14ac:dyDescent="0.25">
      <c r="A6" s="245" t="s">
        <v>171</v>
      </c>
      <c r="B6" s="280"/>
      <c r="C6" s="281" t="s">
        <v>1</v>
      </c>
      <c r="D6" s="281"/>
      <c r="E6" s="282" t="s">
        <v>1</v>
      </c>
      <c r="F6" s="281"/>
      <c r="G6" s="283"/>
      <c r="H6" s="281"/>
      <c r="I6" s="284"/>
      <c r="J6" s="284"/>
      <c r="K6" s="284"/>
      <c r="L6" s="284"/>
      <c r="M6" s="284"/>
      <c r="N6" s="284"/>
      <c r="O6" s="284"/>
      <c r="P6" s="284"/>
      <c r="Q6" s="284"/>
      <c r="R6" s="285"/>
    </row>
    <row r="7" spans="1:18" ht="15.75" thickBot="1" x14ac:dyDescent="0.3">
      <c r="A7" s="240" t="s">
        <v>3</v>
      </c>
      <c r="B7" s="276" t="s">
        <v>155</v>
      </c>
      <c r="C7" s="277" t="s">
        <v>155</v>
      </c>
      <c r="D7" s="277" t="s">
        <v>155</v>
      </c>
      <c r="E7" s="277">
        <v>3.1</v>
      </c>
      <c r="F7" s="277" t="s">
        <v>155</v>
      </c>
      <c r="G7" s="277" t="s">
        <v>155</v>
      </c>
      <c r="H7" s="277" t="s">
        <v>155</v>
      </c>
      <c r="I7" s="277">
        <v>27.5</v>
      </c>
      <c r="J7" s="277" t="s">
        <v>155</v>
      </c>
      <c r="K7" s="277" t="s">
        <v>155</v>
      </c>
      <c r="L7" s="277" t="s">
        <v>155</v>
      </c>
      <c r="M7" s="277" t="s">
        <v>155</v>
      </c>
      <c r="N7" s="278">
        <v>41.4</v>
      </c>
      <c r="O7" s="277" t="s">
        <v>155</v>
      </c>
      <c r="P7" s="277" t="s">
        <v>155</v>
      </c>
      <c r="Q7" s="277" t="s">
        <v>155</v>
      </c>
      <c r="R7" s="279">
        <v>0</v>
      </c>
    </row>
    <row r="8" spans="1:18" x14ac:dyDescent="0.25">
      <c r="A8" s="245" t="s">
        <v>80</v>
      </c>
      <c r="B8" s="271"/>
      <c r="C8" s="272" t="s">
        <v>1</v>
      </c>
      <c r="D8" s="286"/>
      <c r="E8" s="272"/>
      <c r="F8" s="272"/>
      <c r="G8" s="286"/>
      <c r="H8" s="272"/>
      <c r="I8" s="272" t="s">
        <v>1</v>
      </c>
      <c r="J8" s="287"/>
      <c r="K8" s="287"/>
      <c r="L8" s="287"/>
      <c r="M8" s="287"/>
      <c r="N8" s="272"/>
      <c r="O8" s="287"/>
      <c r="P8" s="287"/>
      <c r="Q8" s="287"/>
      <c r="R8" s="275"/>
    </row>
    <row r="9" spans="1:18" ht="15.75" thickBot="1" x14ac:dyDescent="0.3">
      <c r="A9" s="241" t="s">
        <v>3</v>
      </c>
      <c r="B9" s="276">
        <v>20.100000000000001</v>
      </c>
      <c r="C9" s="277" t="s">
        <v>155</v>
      </c>
      <c r="D9" s="277" t="s">
        <v>155</v>
      </c>
      <c r="E9" s="288">
        <v>10.9</v>
      </c>
      <c r="F9" s="277" t="s">
        <v>155</v>
      </c>
      <c r="G9" s="277" t="s">
        <v>155</v>
      </c>
      <c r="H9" s="277" t="s">
        <v>155</v>
      </c>
      <c r="I9" s="288">
        <v>5.2</v>
      </c>
      <c r="J9" s="277" t="s">
        <v>155</v>
      </c>
      <c r="K9" s="277" t="s">
        <v>155</v>
      </c>
      <c r="L9" s="277" t="s">
        <v>155</v>
      </c>
      <c r="M9" s="277" t="s">
        <v>155</v>
      </c>
      <c r="N9" s="289" t="s">
        <v>155</v>
      </c>
      <c r="O9" s="277" t="s">
        <v>155</v>
      </c>
      <c r="P9" s="277" t="s">
        <v>155</v>
      </c>
      <c r="Q9" s="277" t="s">
        <v>155</v>
      </c>
      <c r="R9" s="290">
        <v>0</v>
      </c>
    </row>
    <row r="10" spans="1:18" ht="30" x14ac:dyDescent="0.25">
      <c r="A10" s="183"/>
      <c r="B10" s="147"/>
      <c r="C10" s="148"/>
      <c r="D10" s="148"/>
      <c r="E10" s="246"/>
      <c r="F10" s="246"/>
      <c r="G10" s="246"/>
      <c r="H10" s="88"/>
      <c r="I10" s="88"/>
      <c r="L10" s="25"/>
      <c r="M10" s="265" t="s">
        <v>178</v>
      </c>
      <c r="N10" s="461" t="s">
        <v>179</v>
      </c>
      <c r="O10" s="461" t="s">
        <v>180</v>
      </c>
      <c r="R10" s="79"/>
    </row>
    <row r="11" spans="1:18" ht="15.75" thickBot="1" x14ac:dyDescent="0.3">
      <c r="A11" s="184"/>
      <c r="B11" s="74"/>
      <c r="C11" s="75"/>
      <c r="D11" s="75"/>
      <c r="E11" s="221"/>
      <c r="F11" s="221"/>
      <c r="G11" s="222"/>
      <c r="H11" s="223"/>
      <c r="I11" s="223"/>
      <c r="J11" s="80"/>
      <c r="K11" s="80"/>
      <c r="L11" s="71"/>
      <c r="M11" s="266"/>
      <c r="N11" s="462"/>
      <c r="O11" s="462"/>
      <c r="Q11"/>
      <c r="R11" s="9"/>
    </row>
    <row r="12" spans="1:18" ht="15.75" thickBot="1" x14ac:dyDescent="0.3">
      <c r="A12" s="183" t="s">
        <v>166</v>
      </c>
      <c r="B12" s="147"/>
      <c r="C12" s="148"/>
      <c r="D12" s="148"/>
      <c r="E12" s="148"/>
      <c r="F12" s="148"/>
      <c r="G12" s="8"/>
      <c r="H12" s="3"/>
      <c r="I12" s="3"/>
      <c r="M12" s="229">
        <f>SUM(B5:Q5)/16</f>
        <v>24.125000000000007</v>
      </c>
      <c r="N12" s="230">
        <f>SUM(E7,I7,N7)/3</f>
        <v>24</v>
      </c>
      <c r="O12" s="230">
        <f>SUM(B9,E9,I9)/3</f>
        <v>12.066666666666668</v>
      </c>
      <c r="Q12"/>
      <c r="R12" s="9"/>
    </row>
    <row r="13" spans="1:18" s="231" customFormat="1" ht="117" customHeight="1" thickBot="1" x14ac:dyDescent="0.3">
      <c r="A13" s="463" t="s">
        <v>174</v>
      </c>
      <c r="B13" s="464"/>
      <c r="C13" s="464"/>
      <c r="D13" s="464"/>
      <c r="E13" s="464"/>
      <c r="F13" s="464"/>
      <c r="G13" s="464"/>
      <c r="H13" s="464"/>
      <c r="I13" s="464"/>
      <c r="J13" s="464"/>
      <c r="K13" s="464"/>
      <c r="L13" s="464"/>
      <c r="M13" s="464"/>
      <c r="N13" s="464"/>
      <c r="O13" s="465"/>
      <c r="P13" s="258"/>
      <c r="R13" s="247"/>
    </row>
    <row r="14" spans="1:18" s="88" customFormat="1" ht="15.75" customHeight="1" x14ac:dyDescent="0.25">
      <c r="A14" s="232" t="s">
        <v>6</v>
      </c>
      <c r="B14" s="248"/>
      <c r="C14" s="249"/>
      <c r="D14" s="233"/>
      <c r="E14" s="89"/>
      <c r="F14" s="89"/>
      <c r="R14" s="250"/>
    </row>
    <row r="15" spans="1:18" s="88" customFormat="1" ht="15.75" customHeight="1" x14ac:dyDescent="0.25">
      <c r="A15" s="234" t="s">
        <v>5</v>
      </c>
      <c r="B15" s="248"/>
      <c r="C15" s="249"/>
      <c r="D15" s="233"/>
      <c r="E15" s="89"/>
      <c r="F15" s="89"/>
      <c r="N15" s="251"/>
      <c r="O15" s="251"/>
      <c r="R15" s="250"/>
    </row>
    <row r="16" spans="1:18" s="88" customFormat="1" x14ac:dyDescent="0.25">
      <c r="A16" s="235" t="s">
        <v>3</v>
      </c>
      <c r="B16" s="252" t="s">
        <v>1</v>
      </c>
      <c r="C16" s="252" t="s">
        <v>8</v>
      </c>
      <c r="D16" s="233"/>
      <c r="E16" s="89"/>
      <c r="F16" s="89"/>
      <c r="N16" s="251"/>
      <c r="O16" s="251"/>
      <c r="R16" s="250"/>
    </row>
    <row r="17" spans="1:21" s="88" customFormat="1" ht="15.75" thickBot="1" x14ac:dyDescent="0.3">
      <c r="A17" s="236" t="s">
        <v>84</v>
      </c>
      <c r="B17" s="237"/>
      <c r="C17" s="238" t="s">
        <v>85</v>
      </c>
      <c r="D17" s="239"/>
      <c r="E17" s="89"/>
      <c r="F17" s="89"/>
      <c r="R17" s="250"/>
    </row>
    <row r="18" spans="1:21" ht="15.75" thickBot="1" x14ac:dyDescent="0.3">
      <c r="A18" s="253"/>
      <c r="B18" s="78"/>
      <c r="C18" s="83"/>
      <c r="D18" s="83"/>
      <c r="E18" s="83"/>
      <c r="F18" s="83"/>
      <c r="G18" s="78"/>
      <c r="H18" s="78"/>
      <c r="I18" s="78"/>
      <c r="R18" s="79"/>
      <c r="S18" s="78"/>
      <c r="T18" s="78"/>
      <c r="U18" s="78"/>
    </row>
    <row r="19" spans="1:21" ht="18.75" x14ac:dyDescent="0.3">
      <c r="A19" s="227" t="s">
        <v>173</v>
      </c>
      <c r="B19" s="225"/>
      <c r="C19" s="225"/>
      <c r="D19" s="225"/>
      <c r="E19" s="225"/>
      <c r="F19" s="225"/>
      <c r="G19" s="225"/>
      <c r="H19" s="225"/>
      <c r="I19" s="225"/>
      <c r="J19" s="226"/>
      <c r="K19" s="263"/>
      <c r="L19" s="263"/>
      <c r="M19" s="263"/>
      <c r="N19" s="263"/>
      <c r="O19" s="263"/>
      <c r="P19" s="263"/>
      <c r="Q19" s="263"/>
      <c r="R19" s="264"/>
    </row>
    <row r="20" spans="1:21" ht="19.5" thickBot="1" x14ac:dyDescent="0.35">
      <c r="A20" s="454" t="s">
        <v>66</v>
      </c>
      <c r="B20" s="455"/>
      <c r="C20" s="455"/>
      <c r="D20" s="455"/>
      <c r="E20" s="455"/>
      <c r="F20" s="455"/>
      <c r="G20" s="455"/>
      <c r="H20" s="455"/>
      <c r="I20" s="455"/>
      <c r="J20" s="456"/>
      <c r="K20" s="263"/>
      <c r="L20" s="263"/>
      <c r="M20" s="263"/>
      <c r="N20" s="263"/>
      <c r="O20" s="263"/>
      <c r="P20" s="263"/>
      <c r="Q20" s="263"/>
      <c r="R20" s="264"/>
    </row>
    <row r="21" spans="1:21" x14ac:dyDescent="0.25">
      <c r="A21" s="259" t="s">
        <v>0</v>
      </c>
      <c r="B21" s="260">
        <v>45428</v>
      </c>
      <c r="C21" s="260">
        <v>45475</v>
      </c>
      <c r="D21" s="261">
        <v>45512</v>
      </c>
      <c r="E21" s="88"/>
      <c r="F21" s="88"/>
      <c r="G21" s="88"/>
      <c r="H21" s="88"/>
      <c r="I21" s="88"/>
      <c r="J21" s="88"/>
      <c r="K21" s="88"/>
      <c r="L21" s="88"/>
      <c r="M21" s="88"/>
      <c r="N21" s="88"/>
      <c r="O21" s="88"/>
      <c r="P21" s="88"/>
      <c r="Q21" s="88"/>
      <c r="R21" s="250"/>
    </row>
    <row r="22" spans="1:21" ht="15.75" x14ac:dyDescent="0.25">
      <c r="A22" s="254" t="s">
        <v>156</v>
      </c>
      <c r="B22" s="224"/>
      <c r="C22" s="224"/>
      <c r="D22" s="262" t="s">
        <v>1</v>
      </c>
      <c r="E22" s="88"/>
      <c r="F22" s="88"/>
      <c r="G22" s="88"/>
      <c r="H22" s="88"/>
      <c r="I22" s="88"/>
      <c r="J22" s="88"/>
      <c r="K22" s="88"/>
      <c r="L22" s="88"/>
      <c r="M22" s="88"/>
      <c r="N22" s="88"/>
      <c r="O22" s="88"/>
      <c r="P22" s="88"/>
      <c r="Q22" s="88"/>
      <c r="R22" s="250"/>
    </row>
    <row r="23" spans="1:21" ht="16.5" thickBot="1" x14ac:dyDescent="0.3">
      <c r="A23" s="254" t="s">
        <v>157</v>
      </c>
      <c r="B23" s="228">
        <v>6.3</v>
      </c>
      <c r="C23" s="228">
        <v>19.2</v>
      </c>
      <c r="D23" s="256" t="s">
        <v>4</v>
      </c>
      <c r="E23" s="88"/>
      <c r="F23" s="88"/>
      <c r="G23" s="88"/>
      <c r="H23" s="88"/>
      <c r="I23" s="88"/>
      <c r="J23" s="88"/>
      <c r="K23" s="88"/>
      <c r="L23" s="88"/>
      <c r="M23" s="88"/>
      <c r="N23" s="88"/>
      <c r="O23" s="88"/>
      <c r="P23" s="88"/>
      <c r="Q23" s="88"/>
      <c r="R23" s="250"/>
    </row>
    <row r="24" spans="1:21" ht="16.5" thickBot="1" x14ac:dyDescent="0.3">
      <c r="A24" s="255" t="s">
        <v>3</v>
      </c>
      <c r="B24" s="256" t="s">
        <v>4</v>
      </c>
      <c r="C24" s="256" t="s">
        <v>4</v>
      </c>
      <c r="D24" s="256" t="s">
        <v>4</v>
      </c>
      <c r="E24" s="223"/>
      <c r="F24" s="223"/>
      <c r="G24" s="223"/>
      <c r="H24" s="223"/>
      <c r="I24" s="223"/>
      <c r="J24" s="223"/>
      <c r="K24" s="223"/>
      <c r="L24" s="223"/>
      <c r="M24" s="223"/>
      <c r="N24" s="223"/>
      <c r="O24" s="223"/>
      <c r="P24" s="223"/>
      <c r="Q24" s="223"/>
      <c r="R24" s="257"/>
    </row>
    <row r="25" spans="1:21" x14ac:dyDescent="0.25">
      <c r="A25" s="130" t="s">
        <v>52</v>
      </c>
      <c r="B25" s="88"/>
      <c r="C25" s="88"/>
      <c r="D25" s="88"/>
      <c r="E25" s="89"/>
      <c r="F25" s="93"/>
      <c r="G25" s="93"/>
      <c r="H25" s="88"/>
      <c r="I25" s="88"/>
      <c r="J25" s="88"/>
      <c r="K25" s="88"/>
      <c r="L25" s="94"/>
      <c r="M25" s="94"/>
      <c r="N25" s="94"/>
      <c r="O25" s="94"/>
      <c r="P25" s="94"/>
      <c r="Q25" s="94"/>
      <c r="R25" s="94"/>
    </row>
    <row r="26" spans="1:21" hidden="1" x14ac:dyDescent="0.25"/>
    <row r="27" spans="1:21" s="215" customFormat="1" hidden="1" x14ac:dyDescent="0.25">
      <c r="A27" s="214" t="s">
        <v>52</v>
      </c>
      <c r="C27" s="216"/>
      <c r="D27" s="216"/>
      <c r="E27" s="216"/>
      <c r="F27" s="216"/>
      <c r="R27" s="217"/>
    </row>
    <row r="28" spans="1:21" s="215" customFormat="1" hidden="1" x14ac:dyDescent="0.25">
      <c r="A28" s="214" t="s">
        <v>77</v>
      </c>
      <c r="C28" s="216"/>
      <c r="D28" s="216"/>
      <c r="E28" s="216" t="s">
        <v>1</v>
      </c>
      <c r="F28" s="216" t="s">
        <v>1</v>
      </c>
      <c r="I28" s="215" t="s">
        <v>1</v>
      </c>
      <c r="J28" s="215" t="s">
        <v>1</v>
      </c>
      <c r="K28" s="215" t="s">
        <v>1</v>
      </c>
      <c r="L28" s="215" t="s">
        <v>1</v>
      </c>
      <c r="M28" s="215" t="s">
        <v>1</v>
      </c>
      <c r="R28" s="217"/>
    </row>
    <row r="29" spans="1:21" s="215" customFormat="1" hidden="1" x14ac:dyDescent="0.25">
      <c r="A29" s="214" t="s">
        <v>48</v>
      </c>
      <c r="C29" s="216"/>
      <c r="D29" s="216"/>
      <c r="E29" s="216"/>
      <c r="F29" s="216"/>
      <c r="K29" s="215" t="s">
        <v>1</v>
      </c>
      <c r="R29" s="217"/>
    </row>
    <row r="30" spans="1:21" s="215" customFormat="1" hidden="1" x14ac:dyDescent="0.25">
      <c r="A30" s="214" t="s">
        <v>88</v>
      </c>
      <c r="C30" s="216"/>
      <c r="D30" s="216"/>
      <c r="E30" s="216" t="s">
        <v>1</v>
      </c>
      <c r="F30" s="216" t="s">
        <v>1</v>
      </c>
      <c r="I30" s="215" t="s">
        <v>1</v>
      </c>
      <c r="J30" s="215" t="s">
        <v>1</v>
      </c>
      <c r="K30" s="215" t="s">
        <v>1</v>
      </c>
      <c r="L30" s="215" t="s">
        <v>1</v>
      </c>
      <c r="M30" s="215" t="s">
        <v>1</v>
      </c>
      <c r="R30" s="217"/>
    </row>
    <row r="31" spans="1:21" s="215" customFormat="1" hidden="1" x14ac:dyDescent="0.25">
      <c r="A31" s="214" t="s">
        <v>86</v>
      </c>
      <c r="C31" s="216"/>
      <c r="D31" s="216"/>
      <c r="E31" s="216" t="s">
        <v>1</v>
      </c>
      <c r="F31" s="216" t="s">
        <v>1</v>
      </c>
      <c r="I31" s="215" t="s">
        <v>1</v>
      </c>
      <c r="J31" s="215" t="s">
        <v>1</v>
      </c>
      <c r="K31" s="215" t="s">
        <v>1</v>
      </c>
      <c r="L31" s="215" t="s">
        <v>1</v>
      </c>
      <c r="M31" s="215" t="s">
        <v>1</v>
      </c>
      <c r="R31" s="217"/>
    </row>
    <row r="32" spans="1:21" s="215" customFormat="1" hidden="1" x14ac:dyDescent="0.25">
      <c r="A32" s="214" t="s">
        <v>87</v>
      </c>
      <c r="C32" s="216"/>
      <c r="D32" s="216"/>
      <c r="E32" s="216" t="s">
        <v>1</v>
      </c>
      <c r="F32" s="216" t="s">
        <v>1</v>
      </c>
      <c r="I32" s="215" t="s">
        <v>1</v>
      </c>
      <c r="J32" s="215" t="s">
        <v>1</v>
      </c>
      <c r="K32" s="215" t="s">
        <v>1</v>
      </c>
      <c r="L32" s="215" t="s">
        <v>1</v>
      </c>
      <c r="M32" s="215" t="s">
        <v>1</v>
      </c>
      <c r="R32" s="217"/>
    </row>
    <row r="33" spans="1:18" s="215" customFormat="1" hidden="1" x14ac:dyDescent="0.25">
      <c r="A33" s="214" t="s">
        <v>73</v>
      </c>
      <c r="C33" s="216"/>
      <c r="D33" s="216"/>
      <c r="E33" s="216" t="s">
        <v>1</v>
      </c>
      <c r="F33" s="216" t="s">
        <v>1</v>
      </c>
      <c r="I33" s="215" t="s">
        <v>1</v>
      </c>
      <c r="J33" s="215" t="s">
        <v>1</v>
      </c>
      <c r="K33" s="215" t="s">
        <v>1</v>
      </c>
      <c r="L33" s="215" t="s">
        <v>1</v>
      </c>
      <c r="M33" s="215" t="s">
        <v>1</v>
      </c>
      <c r="R33" s="217"/>
    </row>
    <row r="34" spans="1:18" s="215" customFormat="1" hidden="1" x14ac:dyDescent="0.25">
      <c r="A34" s="214" t="s">
        <v>78</v>
      </c>
      <c r="C34" s="216"/>
      <c r="D34" s="216"/>
      <c r="E34" s="216" t="s">
        <v>1</v>
      </c>
      <c r="F34" s="216" t="s">
        <v>1</v>
      </c>
      <c r="I34" s="215" t="s">
        <v>1</v>
      </c>
      <c r="J34" s="215" t="s">
        <v>1</v>
      </c>
      <c r="K34" s="215" t="s">
        <v>1</v>
      </c>
      <c r="L34" s="215" t="s">
        <v>1</v>
      </c>
      <c r="M34" s="215" t="s">
        <v>1</v>
      </c>
      <c r="R34" s="217"/>
    </row>
    <row r="35" spans="1:18" s="215" customFormat="1" hidden="1" x14ac:dyDescent="0.25">
      <c r="A35" s="214" t="s">
        <v>49</v>
      </c>
      <c r="C35" s="216"/>
      <c r="D35" s="216"/>
      <c r="E35" s="216"/>
      <c r="F35" s="216"/>
      <c r="K35" s="215" t="s">
        <v>1</v>
      </c>
      <c r="R35" s="217"/>
    </row>
    <row r="36" spans="1:18" s="215" customFormat="1" hidden="1" x14ac:dyDescent="0.25">
      <c r="A36" s="214" t="s">
        <v>79</v>
      </c>
      <c r="C36" s="216"/>
      <c r="D36" s="216"/>
      <c r="E36" s="216" t="s">
        <v>1</v>
      </c>
      <c r="F36" s="216" t="s">
        <v>1</v>
      </c>
      <c r="I36" s="215" t="s">
        <v>1</v>
      </c>
      <c r="J36" s="215" t="s">
        <v>1</v>
      </c>
      <c r="K36" s="215" t="s">
        <v>1</v>
      </c>
      <c r="L36" s="215" t="s">
        <v>1</v>
      </c>
      <c r="M36" s="215" t="s">
        <v>1</v>
      </c>
      <c r="R36" s="217"/>
    </row>
    <row r="37" spans="1:18" s="215" customFormat="1" hidden="1" x14ac:dyDescent="0.25">
      <c r="A37" s="214" t="s">
        <v>50</v>
      </c>
      <c r="C37" s="216"/>
      <c r="D37" s="216"/>
      <c r="E37" s="216"/>
      <c r="F37" s="216"/>
      <c r="K37" s="215" t="s">
        <v>1</v>
      </c>
      <c r="R37" s="217"/>
    </row>
    <row r="38" spans="1:18" s="215" customFormat="1" hidden="1" x14ac:dyDescent="0.25">
      <c r="A38" s="214" t="s">
        <v>74</v>
      </c>
      <c r="C38" s="216"/>
      <c r="D38" s="216"/>
      <c r="E38" s="216" t="s">
        <v>1</v>
      </c>
      <c r="F38" s="216" t="s">
        <v>1</v>
      </c>
      <c r="I38" s="215" t="s">
        <v>1</v>
      </c>
      <c r="J38" s="215" t="s">
        <v>1</v>
      </c>
      <c r="K38" s="215" t="s">
        <v>1</v>
      </c>
      <c r="L38" s="215" t="s">
        <v>1</v>
      </c>
      <c r="M38" s="215" t="s">
        <v>1</v>
      </c>
      <c r="R38" s="217"/>
    </row>
    <row r="39" spans="1:18" s="215" customFormat="1" hidden="1" x14ac:dyDescent="0.25">
      <c r="A39" s="214" t="s">
        <v>75</v>
      </c>
      <c r="C39" s="216"/>
      <c r="D39" s="216"/>
      <c r="E39" s="216" t="s">
        <v>1</v>
      </c>
      <c r="F39" s="216" t="s">
        <v>1</v>
      </c>
      <c r="I39" s="215" t="s">
        <v>1</v>
      </c>
      <c r="J39" s="215" t="s">
        <v>1</v>
      </c>
      <c r="K39" s="215" t="s">
        <v>1</v>
      </c>
      <c r="L39" s="215" t="s">
        <v>1</v>
      </c>
      <c r="M39" s="215" t="s">
        <v>1</v>
      </c>
      <c r="R39" s="217"/>
    </row>
    <row r="40" spans="1:18" s="215" customFormat="1" hidden="1" x14ac:dyDescent="0.25">
      <c r="A40" s="214" t="s">
        <v>76</v>
      </c>
      <c r="C40" s="216"/>
      <c r="D40" s="216"/>
      <c r="E40" s="216" t="s">
        <v>1</v>
      </c>
      <c r="F40" s="216" t="s">
        <v>1</v>
      </c>
      <c r="I40" s="215" t="s">
        <v>1</v>
      </c>
      <c r="J40" s="215" t="s">
        <v>1</v>
      </c>
      <c r="K40" s="215" t="s">
        <v>1</v>
      </c>
      <c r="L40" s="215" t="s">
        <v>1</v>
      </c>
      <c r="M40" s="215" t="s">
        <v>1</v>
      </c>
      <c r="R40" s="217"/>
    </row>
    <row r="41" spans="1:18" s="215" customFormat="1" hidden="1" x14ac:dyDescent="0.25">
      <c r="A41" s="214" t="s">
        <v>80</v>
      </c>
      <c r="C41" s="216"/>
      <c r="D41" s="216"/>
      <c r="E41" s="216"/>
      <c r="F41" s="216"/>
      <c r="K41" s="215" t="s">
        <v>1</v>
      </c>
      <c r="R41" s="217"/>
    </row>
    <row r="42" spans="1:18" s="215" customFormat="1" hidden="1" x14ac:dyDescent="0.25">
      <c r="A42" s="214" t="s">
        <v>81</v>
      </c>
      <c r="C42" s="216"/>
      <c r="D42" s="216"/>
      <c r="E42" s="216"/>
      <c r="F42" s="216"/>
      <c r="K42" s="215" t="s">
        <v>1</v>
      </c>
      <c r="R42" s="217"/>
    </row>
    <row r="43" spans="1:18" s="215" customFormat="1" ht="15.75" hidden="1" thickBot="1" x14ac:dyDescent="0.3">
      <c r="A43" s="218" t="s">
        <v>82</v>
      </c>
      <c r="B43" s="212"/>
      <c r="C43" s="211"/>
      <c r="D43" s="211"/>
      <c r="E43" s="211" t="s">
        <v>1</v>
      </c>
      <c r="F43" s="211" t="s">
        <v>1</v>
      </c>
      <c r="G43" s="212"/>
      <c r="H43" s="212"/>
      <c r="I43" s="212" t="s">
        <v>1</v>
      </c>
      <c r="J43" s="212" t="s">
        <v>1</v>
      </c>
      <c r="K43" s="212" t="s">
        <v>1</v>
      </c>
      <c r="L43" s="212" t="s">
        <v>1</v>
      </c>
      <c r="M43" s="212" t="s">
        <v>1</v>
      </c>
      <c r="N43" s="212"/>
      <c r="O43" s="212"/>
      <c r="P43" s="212"/>
      <c r="Q43" s="212"/>
      <c r="R43" s="213"/>
    </row>
    <row r="44" spans="1:18" hidden="1" x14ac:dyDescent="0.25"/>
    <row r="45" spans="1:18" hidden="1" x14ac:dyDescent="0.25"/>
  </sheetData>
  <mergeCells count="6">
    <mergeCell ref="A20:J20"/>
    <mergeCell ref="A1:O1"/>
    <mergeCell ref="A2:O2"/>
    <mergeCell ref="N10:N11"/>
    <mergeCell ref="O10:O11"/>
    <mergeCell ref="A13:O13"/>
  </mergeCells>
  <hyperlinks>
    <hyperlink ref="A15" r:id="rId1" xr:uid="{1DC25B3F-A2A0-49CB-8B7E-8B3B57EAC15E}"/>
  </hyperlinks>
  <pageMargins left="0.25" right="0.25" top="0.75" bottom="0.75" header="0.3" footer="0.3"/>
  <pageSetup scale="84" fitToHeight="0" orientation="landscape"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D963C-2F1C-41CD-855B-334F2C5DC514}">
  <sheetPr>
    <pageSetUpPr fitToPage="1"/>
  </sheetPr>
  <dimension ref="A1:U40"/>
  <sheetViews>
    <sheetView tabSelected="1" workbookViewId="0">
      <selection sqref="A1:Q21"/>
    </sheetView>
  </sheetViews>
  <sheetFormatPr defaultRowHeight="15" x14ac:dyDescent="0.25"/>
  <cols>
    <col min="1" max="1" width="29.28515625" style="63" customWidth="1"/>
    <col min="2" max="2" width="8" customWidth="1"/>
    <col min="3" max="6" width="8" style="1" customWidth="1"/>
    <col min="7" max="9" width="8" customWidth="1"/>
    <col min="10" max="17" width="8" style="78" customWidth="1"/>
  </cols>
  <sheetData>
    <row r="1" spans="1:21" ht="19.5" thickBot="1" x14ac:dyDescent="0.35">
      <c r="A1" s="475" t="s">
        <v>175</v>
      </c>
      <c r="B1" s="476"/>
      <c r="C1" s="476"/>
      <c r="D1" s="476"/>
      <c r="E1" s="476"/>
      <c r="F1" s="476"/>
      <c r="G1" s="476"/>
      <c r="H1" s="476"/>
      <c r="I1" s="476"/>
      <c r="J1" s="476"/>
      <c r="K1" s="476"/>
      <c r="L1" s="476"/>
      <c r="M1" s="476"/>
      <c r="N1" s="476"/>
      <c r="O1" s="476"/>
      <c r="P1" s="314"/>
      <c r="Q1" s="315"/>
    </row>
    <row r="2" spans="1:21" ht="19.5" thickBot="1" x14ac:dyDescent="0.35">
      <c r="A2" s="459" t="s">
        <v>66</v>
      </c>
      <c r="B2" s="460"/>
      <c r="C2" s="460"/>
      <c r="D2" s="460"/>
      <c r="E2" s="460"/>
      <c r="F2" s="460"/>
      <c r="G2" s="460"/>
      <c r="H2" s="460"/>
      <c r="I2" s="460"/>
      <c r="J2" s="460"/>
      <c r="K2" s="460"/>
      <c r="L2" s="460"/>
      <c r="M2" s="460"/>
      <c r="N2" s="460"/>
      <c r="O2" s="460"/>
      <c r="P2" s="242"/>
      <c r="Q2" s="243"/>
    </row>
    <row r="3" spans="1:21" ht="16.5" thickBot="1" x14ac:dyDescent="0.3">
      <c r="A3" s="392" t="s">
        <v>172</v>
      </c>
      <c r="B3" s="298">
        <v>45799</v>
      </c>
      <c r="C3" s="298">
        <v>45806</v>
      </c>
      <c r="D3" s="298">
        <v>45811</v>
      </c>
      <c r="E3" s="298">
        <v>45818</v>
      </c>
      <c r="F3" s="299">
        <v>45821</v>
      </c>
      <c r="G3" s="299">
        <v>45825</v>
      </c>
      <c r="H3" s="299">
        <v>45832</v>
      </c>
      <c r="I3" s="391">
        <v>45840</v>
      </c>
      <c r="J3" s="298">
        <v>45846</v>
      </c>
      <c r="K3" s="298">
        <v>45848</v>
      </c>
      <c r="L3" s="298">
        <v>45853</v>
      </c>
      <c r="M3" s="298">
        <v>45874</v>
      </c>
      <c r="N3" s="298">
        <v>45880</v>
      </c>
      <c r="O3" s="298">
        <v>45888</v>
      </c>
      <c r="P3" s="298">
        <v>56482</v>
      </c>
      <c r="Q3" s="308">
        <v>45895</v>
      </c>
    </row>
    <row r="4" spans="1:21" ht="15.75" x14ac:dyDescent="0.25">
      <c r="A4" s="393" t="s">
        <v>170</v>
      </c>
      <c r="B4" s="272" t="s">
        <v>1</v>
      </c>
      <c r="C4" s="272"/>
      <c r="D4" s="272"/>
      <c r="E4" s="272"/>
      <c r="F4" s="272"/>
      <c r="G4" s="272"/>
      <c r="H4" s="272"/>
      <c r="I4" s="272"/>
      <c r="J4" s="272"/>
      <c r="K4" s="272"/>
      <c r="L4" s="272"/>
      <c r="M4" s="272"/>
      <c r="N4" s="273"/>
      <c r="O4" s="273"/>
      <c r="P4" s="274"/>
      <c r="Q4" s="309"/>
    </row>
    <row r="5" spans="1:21" ht="16.5" thickBot="1" x14ac:dyDescent="0.3">
      <c r="A5" s="394" t="s">
        <v>3</v>
      </c>
      <c r="B5" s="277">
        <v>52.9</v>
      </c>
      <c r="C5" s="277">
        <v>2</v>
      </c>
      <c r="D5" s="277">
        <v>6.3</v>
      </c>
      <c r="E5" s="277">
        <v>35</v>
      </c>
      <c r="F5" s="292" t="s">
        <v>155</v>
      </c>
      <c r="G5" s="277">
        <v>45</v>
      </c>
      <c r="H5" s="277">
        <v>5.2</v>
      </c>
      <c r="I5" s="369">
        <v>122.3</v>
      </c>
      <c r="J5" s="277">
        <v>12.2</v>
      </c>
      <c r="K5" s="292" t="s">
        <v>155</v>
      </c>
      <c r="L5" s="278">
        <v>93.3</v>
      </c>
      <c r="M5" s="278">
        <v>6.3</v>
      </c>
      <c r="N5" s="278">
        <v>1</v>
      </c>
      <c r="O5" s="278">
        <v>6.3</v>
      </c>
      <c r="P5" s="278">
        <v>26.9</v>
      </c>
      <c r="Q5" s="310">
        <v>6.3</v>
      </c>
    </row>
    <row r="6" spans="1:21" ht="15.75" x14ac:dyDescent="0.25">
      <c r="A6" s="393" t="s">
        <v>171</v>
      </c>
      <c r="B6" s="291" t="s">
        <v>1</v>
      </c>
      <c r="C6" s="291"/>
      <c r="D6" s="291"/>
      <c r="E6" s="291"/>
      <c r="F6" s="287"/>
      <c r="G6" s="287"/>
      <c r="H6" s="291"/>
      <c r="I6" s="272"/>
      <c r="J6" s="272"/>
      <c r="K6" s="272"/>
      <c r="L6" s="272"/>
      <c r="M6" s="272"/>
      <c r="N6" s="272"/>
      <c r="O6" s="272"/>
      <c r="P6" s="272"/>
      <c r="Q6" s="311"/>
    </row>
    <row r="7" spans="1:21" ht="16.5" thickBot="1" x14ac:dyDescent="0.3">
      <c r="A7" s="394" t="s">
        <v>3</v>
      </c>
      <c r="B7" s="277">
        <v>18.899999999999999</v>
      </c>
      <c r="C7" s="292" t="s">
        <v>155</v>
      </c>
      <c r="D7" s="292" t="s">
        <v>155</v>
      </c>
      <c r="E7" s="292" t="s">
        <v>155</v>
      </c>
      <c r="F7" s="277">
        <v>12.1</v>
      </c>
      <c r="G7" s="292" t="s">
        <v>155</v>
      </c>
      <c r="H7" s="292" t="s">
        <v>155</v>
      </c>
      <c r="I7" s="292" t="s">
        <v>155</v>
      </c>
      <c r="J7" s="292" t="s">
        <v>155</v>
      </c>
      <c r="K7" s="277">
        <v>67</v>
      </c>
      <c r="L7" s="292" t="s">
        <v>155</v>
      </c>
      <c r="M7" s="292" t="s">
        <v>155</v>
      </c>
      <c r="N7" s="292" t="s">
        <v>155</v>
      </c>
      <c r="O7" s="292" t="s">
        <v>155</v>
      </c>
      <c r="P7" s="277">
        <v>5.2</v>
      </c>
      <c r="Q7" s="312" t="s">
        <v>155</v>
      </c>
    </row>
    <row r="8" spans="1:21" ht="15.75" x14ac:dyDescent="0.25">
      <c r="A8" s="393" t="s">
        <v>80</v>
      </c>
      <c r="B8" s="271" t="s">
        <v>1</v>
      </c>
      <c r="C8" s="286"/>
      <c r="D8" s="272"/>
      <c r="E8" s="272"/>
      <c r="F8" s="286"/>
      <c r="G8" s="272"/>
      <c r="H8" s="272"/>
      <c r="I8" s="272" t="s">
        <v>1</v>
      </c>
      <c r="J8" s="272" t="s">
        <v>1</v>
      </c>
      <c r="K8" s="287"/>
      <c r="L8" s="287"/>
      <c r="M8" s="287"/>
      <c r="N8" s="287"/>
      <c r="O8" s="287"/>
      <c r="P8" s="287"/>
      <c r="Q8" s="313"/>
      <c r="U8" s="37"/>
    </row>
    <row r="9" spans="1:21" ht="16.5" thickBot="1" x14ac:dyDescent="0.3">
      <c r="A9" s="394" t="s">
        <v>3</v>
      </c>
      <c r="B9" s="276">
        <v>14.4</v>
      </c>
      <c r="C9" s="292" t="s">
        <v>155</v>
      </c>
      <c r="D9" s="292" t="s">
        <v>155</v>
      </c>
      <c r="E9" s="292" t="s">
        <v>155</v>
      </c>
      <c r="F9" s="277">
        <v>5.2</v>
      </c>
      <c r="G9" s="292" t="s">
        <v>155</v>
      </c>
      <c r="H9" s="292" t="s">
        <v>155</v>
      </c>
      <c r="I9" s="292" t="s">
        <v>155</v>
      </c>
      <c r="J9" s="292" t="s">
        <v>155</v>
      </c>
      <c r="K9" s="277">
        <v>55.6</v>
      </c>
      <c r="L9" s="292" t="s">
        <v>155</v>
      </c>
      <c r="M9" s="292" t="s">
        <v>155</v>
      </c>
      <c r="N9" s="292" t="s">
        <v>155</v>
      </c>
      <c r="O9" s="292" t="s">
        <v>155</v>
      </c>
      <c r="P9" s="277">
        <v>9.6999999999999993</v>
      </c>
      <c r="Q9" s="312" t="s">
        <v>155</v>
      </c>
      <c r="U9" s="37"/>
    </row>
    <row r="10" spans="1:21" ht="63.75" customHeight="1" thickBot="1" x14ac:dyDescent="0.3">
      <c r="A10" s="395"/>
      <c r="B10" s="385"/>
      <c r="C10" s="385"/>
      <c r="D10" s="385"/>
      <c r="E10" s="385"/>
      <c r="F10" s="385"/>
      <c r="G10" s="385"/>
      <c r="H10" s="385"/>
      <c r="I10" s="385"/>
      <c r="J10" s="385"/>
      <c r="K10" s="385"/>
      <c r="L10" s="385"/>
      <c r="M10" s="294"/>
      <c r="N10" s="305" t="s">
        <v>183</v>
      </c>
      <c r="O10" s="306" t="s">
        <v>184</v>
      </c>
      <c r="P10" s="307" t="s">
        <v>80</v>
      </c>
      <c r="Q10" s="384"/>
      <c r="U10" s="385"/>
    </row>
    <row r="11" spans="1:21" ht="15.75" thickBot="1" x14ac:dyDescent="0.3">
      <c r="A11" s="395"/>
      <c r="B11" s="370"/>
      <c r="C11" s="370"/>
      <c r="D11" s="370"/>
      <c r="E11" s="370"/>
      <c r="F11" s="370"/>
      <c r="G11" s="284"/>
      <c r="H11" s="284"/>
      <c r="I11" s="284"/>
      <c r="J11" s="284"/>
      <c r="K11" s="371"/>
      <c r="L11" s="293"/>
      <c r="M11" s="380" t="s">
        <v>166</v>
      </c>
      <c r="N11" s="381">
        <f>SUM(B5:Q5)/14</f>
        <v>30.071428571428573</v>
      </c>
      <c r="O11" s="382">
        <f>SUM(B7,F7,K7,P7)/4</f>
        <v>25.8</v>
      </c>
      <c r="P11" s="383">
        <f>SUM(B9,F9,K9,P9)/4</f>
        <v>21.225000000000001</v>
      </c>
      <c r="Q11" s="384"/>
    </row>
    <row r="12" spans="1:21" ht="15" customHeight="1" x14ac:dyDescent="0.25">
      <c r="A12" s="467" t="s">
        <v>192</v>
      </c>
      <c r="B12" s="468"/>
      <c r="C12" s="468"/>
      <c r="D12" s="468"/>
      <c r="E12" s="468"/>
      <c r="F12" s="468"/>
      <c r="G12" s="468"/>
      <c r="H12" s="468"/>
      <c r="I12" s="468"/>
      <c r="J12" s="468"/>
      <c r="K12" s="469"/>
      <c r="L12" s="373" t="s">
        <v>6</v>
      </c>
      <c r="M12" s="373"/>
      <c r="N12" s="373"/>
      <c r="O12" s="373"/>
      <c r="P12" s="373"/>
      <c r="Q12" s="374"/>
    </row>
    <row r="13" spans="1:21" ht="27.75" customHeight="1" x14ac:dyDescent="0.25">
      <c r="A13" s="470"/>
      <c r="B13" s="471"/>
      <c r="C13" s="471"/>
      <c r="D13" s="471"/>
      <c r="E13" s="471"/>
      <c r="F13" s="471"/>
      <c r="G13" s="471"/>
      <c r="H13" s="471"/>
      <c r="I13" s="471"/>
      <c r="J13" s="471"/>
      <c r="K13" s="461"/>
      <c r="L13" s="390" t="s">
        <v>5</v>
      </c>
      <c r="M13" s="375"/>
      <c r="N13" s="376"/>
      <c r="O13" s="376"/>
      <c r="P13" s="375"/>
      <c r="Q13" s="372"/>
    </row>
    <row r="14" spans="1:21" ht="61.5" customHeight="1" thickBot="1" x14ac:dyDescent="0.3">
      <c r="A14" s="472" t="s">
        <v>186</v>
      </c>
      <c r="B14" s="473"/>
      <c r="C14" s="473"/>
      <c r="D14" s="473"/>
      <c r="E14" s="473"/>
      <c r="F14" s="473"/>
      <c r="G14" s="473"/>
      <c r="H14" s="473"/>
      <c r="I14" s="473"/>
      <c r="J14" s="473"/>
      <c r="K14" s="474"/>
      <c r="L14" s="477" t="s">
        <v>187</v>
      </c>
      <c r="M14" s="477"/>
      <c r="N14" s="477"/>
      <c r="O14" s="477"/>
      <c r="P14" s="386" t="s">
        <v>185</v>
      </c>
      <c r="Q14" s="377"/>
    </row>
    <row r="15" spans="1:21" ht="15.75" thickBot="1" x14ac:dyDescent="0.3">
      <c r="A15" s="378"/>
      <c r="B15" s="161"/>
      <c r="C15" s="379"/>
      <c r="D15" s="379"/>
      <c r="E15" s="379"/>
      <c r="F15" s="379"/>
      <c r="G15" s="161"/>
      <c r="H15" s="161"/>
      <c r="I15" s="161"/>
      <c r="J15" s="161"/>
      <c r="K15" s="161"/>
      <c r="L15" s="161"/>
      <c r="M15" s="161"/>
      <c r="N15" s="161"/>
      <c r="O15" s="161"/>
      <c r="P15" s="161"/>
      <c r="Q15" s="162"/>
    </row>
    <row r="16" spans="1:21" ht="41.25" customHeight="1" thickBot="1" x14ac:dyDescent="0.35">
      <c r="A16" s="478" t="s">
        <v>188</v>
      </c>
      <c r="B16" s="479"/>
      <c r="C16" s="479"/>
      <c r="D16" s="480"/>
      <c r="E16" s="387"/>
      <c r="F16" s="387"/>
      <c r="G16" s="387"/>
      <c r="H16" s="387"/>
      <c r="I16" s="387"/>
      <c r="J16" s="387"/>
      <c r="K16" s="316"/>
      <c r="L16" s="316"/>
      <c r="M16" s="316"/>
      <c r="N16" s="316"/>
      <c r="O16" s="316"/>
      <c r="P16" s="316"/>
      <c r="Q16" s="296"/>
    </row>
    <row r="17" spans="1:17" ht="19.5" thickBot="1" x14ac:dyDescent="0.35">
      <c r="A17" s="459" t="s">
        <v>66</v>
      </c>
      <c r="B17" s="460"/>
      <c r="C17" s="460"/>
      <c r="D17" s="466"/>
      <c r="E17" s="387"/>
      <c r="F17" s="387"/>
      <c r="G17" s="387"/>
      <c r="H17" s="387"/>
      <c r="I17" s="387"/>
      <c r="J17" s="316"/>
      <c r="K17" s="316"/>
      <c r="L17" s="316"/>
      <c r="M17" s="316"/>
      <c r="N17" s="316"/>
      <c r="O17" s="316"/>
      <c r="P17" s="316"/>
      <c r="Q17" s="296"/>
    </row>
    <row r="18" spans="1:17" x14ac:dyDescent="0.25">
      <c r="A18" s="300" t="s">
        <v>0</v>
      </c>
      <c r="B18" s="301" t="s">
        <v>1</v>
      </c>
      <c r="C18" s="302">
        <v>45888</v>
      </c>
      <c r="D18" s="302">
        <v>45890</v>
      </c>
      <c r="E18" s="248"/>
      <c r="F18" s="248"/>
      <c r="G18" s="248"/>
      <c r="H18" s="248"/>
      <c r="I18" s="248"/>
      <c r="J18" s="248"/>
      <c r="K18" s="248"/>
      <c r="L18" s="248"/>
      <c r="M18" s="248"/>
      <c r="N18" s="248"/>
      <c r="O18" s="248"/>
      <c r="P18" s="248"/>
      <c r="Q18" s="295"/>
    </row>
    <row r="19" spans="1:17" ht="15.75" x14ac:dyDescent="0.25">
      <c r="A19" s="303" t="s">
        <v>156</v>
      </c>
      <c r="B19" s="224"/>
      <c r="C19" s="224"/>
      <c r="D19" s="262" t="s">
        <v>1</v>
      </c>
      <c r="E19" s="248"/>
      <c r="F19" s="248"/>
      <c r="G19" s="248"/>
      <c r="H19" s="248"/>
      <c r="I19" s="248"/>
      <c r="J19" s="248"/>
      <c r="K19" s="248"/>
      <c r="L19" s="248"/>
      <c r="M19" s="248"/>
      <c r="N19" s="248"/>
      <c r="O19" s="248"/>
      <c r="P19" s="248"/>
      <c r="Q19" s="295"/>
    </row>
    <row r="20" spans="1:17" ht="16.5" thickBot="1" x14ac:dyDescent="0.3">
      <c r="A20" s="303" t="s">
        <v>157</v>
      </c>
      <c r="B20" s="228" t="s">
        <v>1</v>
      </c>
      <c r="C20" s="256" t="s">
        <v>176</v>
      </c>
      <c r="D20" s="388" t="s">
        <v>4</v>
      </c>
      <c r="E20" s="248"/>
      <c r="F20" s="248"/>
      <c r="G20" s="248"/>
      <c r="H20" s="248"/>
      <c r="I20" s="248"/>
      <c r="J20" s="248"/>
      <c r="K20" s="248"/>
      <c r="L20" s="248"/>
      <c r="M20" s="248"/>
      <c r="N20" s="248"/>
      <c r="O20" s="248"/>
      <c r="P20" s="248"/>
      <c r="Q20" s="295"/>
    </row>
    <row r="21" spans="1:17" ht="16.5" thickBot="1" x14ac:dyDescent="0.3">
      <c r="A21" s="304" t="s">
        <v>3</v>
      </c>
      <c r="B21" s="256" t="s">
        <v>1</v>
      </c>
      <c r="C21" s="256" t="s">
        <v>176</v>
      </c>
      <c r="D21" s="389" t="s">
        <v>4</v>
      </c>
      <c r="E21" s="237"/>
      <c r="F21" s="237"/>
      <c r="G21" s="237"/>
      <c r="H21" s="237"/>
      <c r="I21" s="237"/>
      <c r="J21" s="237"/>
      <c r="K21" s="237"/>
      <c r="L21" s="237"/>
      <c r="M21" s="237"/>
      <c r="N21" s="237"/>
      <c r="O21" s="237"/>
      <c r="P21" s="237"/>
      <c r="Q21" s="297"/>
    </row>
    <row r="22" spans="1:17" x14ac:dyDescent="0.25">
      <c r="A22" s="130" t="s">
        <v>52</v>
      </c>
      <c r="B22" s="88"/>
      <c r="C22" s="88"/>
      <c r="D22" s="88"/>
      <c r="E22" s="89"/>
      <c r="F22" s="93"/>
      <c r="G22" s="93"/>
      <c r="H22" s="88"/>
      <c r="I22" s="88"/>
      <c r="J22" s="88"/>
      <c r="K22" s="88"/>
      <c r="L22" s="94"/>
      <c r="M22" s="94"/>
      <c r="N22" s="94"/>
      <c r="O22" s="94"/>
      <c r="P22" s="94"/>
      <c r="Q22" s="94"/>
    </row>
    <row r="24" spans="1:17" x14ac:dyDescent="0.25">
      <c r="A24" s="214" t="s">
        <v>52</v>
      </c>
      <c r="B24" s="215"/>
      <c r="C24" s="216"/>
      <c r="D24" s="216"/>
      <c r="E24" s="216"/>
      <c r="F24" s="216"/>
      <c r="G24" s="215"/>
      <c r="H24" s="215"/>
      <c r="I24" s="215"/>
      <c r="J24" s="215"/>
      <c r="K24" s="215"/>
      <c r="L24" s="215"/>
      <c r="M24" s="215"/>
      <c r="N24" s="215"/>
      <c r="O24" s="215"/>
      <c r="P24" s="215"/>
      <c r="Q24" s="215"/>
    </row>
    <row r="25" spans="1:17" x14ac:dyDescent="0.25">
      <c r="A25" s="214" t="s">
        <v>77</v>
      </c>
      <c r="B25" s="215"/>
      <c r="C25" s="216"/>
      <c r="D25" s="216"/>
      <c r="E25" s="216" t="s">
        <v>1</v>
      </c>
      <c r="F25" s="216" t="s">
        <v>1</v>
      </c>
      <c r="G25" s="215"/>
      <c r="H25" s="215"/>
      <c r="I25" s="215" t="s">
        <v>1</v>
      </c>
      <c r="J25" s="215" t="s">
        <v>1</v>
      </c>
      <c r="K25" s="215" t="s">
        <v>1</v>
      </c>
      <c r="L25" s="215" t="s">
        <v>1</v>
      </c>
      <c r="M25" s="215" t="s">
        <v>1</v>
      </c>
      <c r="N25" s="215"/>
      <c r="O25" s="215"/>
      <c r="P25" s="215"/>
      <c r="Q25" s="215"/>
    </row>
    <row r="26" spans="1:17" x14ac:dyDescent="0.25">
      <c r="A26" s="214" t="s">
        <v>48</v>
      </c>
      <c r="B26" s="215"/>
      <c r="C26" s="216"/>
      <c r="D26" s="216"/>
      <c r="E26" s="216"/>
      <c r="F26" s="216"/>
      <c r="G26" s="215"/>
      <c r="H26" s="215"/>
      <c r="I26" s="215"/>
      <c r="J26" s="215"/>
      <c r="K26" s="215" t="s">
        <v>1</v>
      </c>
      <c r="L26" s="215"/>
      <c r="M26" s="215"/>
      <c r="N26" s="215"/>
      <c r="O26" s="215"/>
      <c r="P26" s="215"/>
      <c r="Q26" s="215"/>
    </row>
    <row r="27" spans="1:17" x14ac:dyDescent="0.25">
      <c r="A27" s="214" t="s">
        <v>88</v>
      </c>
      <c r="B27" s="215"/>
      <c r="C27" s="216"/>
      <c r="D27" s="216"/>
      <c r="E27" s="216" t="s">
        <v>1</v>
      </c>
      <c r="F27" s="216" t="s">
        <v>1</v>
      </c>
      <c r="G27" s="215"/>
      <c r="H27" s="215"/>
      <c r="I27" s="215" t="s">
        <v>1</v>
      </c>
      <c r="J27" s="215" t="s">
        <v>1</v>
      </c>
      <c r="K27" s="215" t="s">
        <v>1</v>
      </c>
      <c r="L27" s="215" t="s">
        <v>1</v>
      </c>
      <c r="M27" s="215" t="s">
        <v>1</v>
      </c>
      <c r="N27" s="215"/>
      <c r="O27" s="215"/>
      <c r="P27" s="215"/>
      <c r="Q27" s="215"/>
    </row>
    <row r="28" spans="1:17" x14ac:dyDescent="0.25">
      <c r="A28" s="214" t="s">
        <v>86</v>
      </c>
      <c r="B28" s="215"/>
      <c r="C28" s="216"/>
      <c r="D28" s="216"/>
      <c r="E28" s="216" t="s">
        <v>1</v>
      </c>
      <c r="F28" s="216" t="s">
        <v>1</v>
      </c>
      <c r="G28" s="215"/>
      <c r="H28" s="215"/>
      <c r="I28" s="215" t="s">
        <v>1</v>
      </c>
      <c r="J28" s="215" t="s">
        <v>1</v>
      </c>
      <c r="K28" s="215" t="s">
        <v>1</v>
      </c>
      <c r="L28" s="215" t="s">
        <v>1</v>
      </c>
      <c r="M28" s="215" t="s">
        <v>1</v>
      </c>
      <c r="N28" s="215"/>
      <c r="O28" s="215"/>
      <c r="P28" s="215"/>
      <c r="Q28" s="215"/>
    </row>
    <row r="29" spans="1:17" x14ac:dyDescent="0.25">
      <c r="A29" s="214" t="s">
        <v>87</v>
      </c>
      <c r="B29" s="215"/>
      <c r="C29" s="216"/>
      <c r="D29" s="216"/>
      <c r="E29" s="216" t="s">
        <v>1</v>
      </c>
      <c r="F29" s="216" t="s">
        <v>1</v>
      </c>
      <c r="G29" s="215"/>
      <c r="H29" s="215"/>
      <c r="I29" s="215" t="s">
        <v>1</v>
      </c>
      <c r="J29" s="215" t="s">
        <v>1</v>
      </c>
      <c r="K29" s="215" t="s">
        <v>1</v>
      </c>
      <c r="L29" s="215" t="s">
        <v>1</v>
      </c>
      <c r="M29" s="215" t="s">
        <v>1</v>
      </c>
      <c r="N29" s="215"/>
      <c r="O29" s="215"/>
      <c r="P29" s="215"/>
      <c r="Q29" s="215"/>
    </row>
    <row r="30" spans="1:17" x14ac:dyDescent="0.25">
      <c r="A30" s="214" t="s">
        <v>73</v>
      </c>
      <c r="B30" s="215"/>
      <c r="C30" s="216"/>
      <c r="D30" s="216"/>
      <c r="E30" s="216" t="s">
        <v>1</v>
      </c>
      <c r="F30" s="216" t="s">
        <v>1</v>
      </c>
      <c r="G30" s="215"/>
      <c r="H30" s="215"/>
      <c r="I30" s="215" t="s">
        <v>1</v>
      </c>
      <c r="J30" s="215" t="s">
        <v>1</v>
      </c>
      <c r="K30" s="215" t="s">
        <v>1</v>
      </c>
      <c r="L30" s="215" t="s">
        <v>1</v>
      </c>
      <c r="M30" s="215" t="s">
        <v>1</v>
      </c>
      <c r="N30" s="215"/>
      <c r="O30" s="215"/>
      <c r="P30" s="215"/>
      <c r="Q30" s="215"/>
    </row>
    <row r="31" spans="1:17" x14ac:dyDescent="0.25">
      <c r="A31" s="214" t="s">
        <v>78</v>
      </c>
      <c r="B31" s="215"/>
      <c r="C31" s="216"/>
      <c r="D31" s="216"/>
      <c r="E31" s="216" t="s">
        <v>1</v>
      </c>
      <c r="F31" s="216" t="s">
        <v>1</v>
      </c>
      <c r="G31" s="215"/>
      <c r="H31" s="215"/>
      <c r="I31" s="215" t="s">
        <v>1</v>
      </c>
      <c r="J31" s="215" t="s">
        <v>1</v>
      </c>
      <c r="K31" s="215" t="s">
        <v>1</v>
      </c>
      <c r="L31" s="215" t="s">
        <v>1</v>
      </c>
      <c r="M31" s="215" t="s">
        <v>1</v>
      </c>
      <c r="N31" s="215"/>
      <c r="O31" s="215"/>
      <c r="P31" s="215"/>
      <c r="Q31" s="215"/>
    </row>
    <row r="32" spans="1:17" x14ac:dyDescent="0.25">
      <c r="A32" s="214" t="s">
        <v>49</v>
      </c>
      <c r="B32" s="215"/>
      <c r="C32" s="216"/>
      <c r="D32" s="216"/>
      <c r="E32" s="216"/>
      <c r="F32" s="216"/>
      <c r="G32" s="215"/>
      <c r="H32" s="215"/>
      <c r="I32" s="215"/>
      <c r="J32" s="215"/>
      <c r="K32" s="215" t="s">
        <v>1</v>
      </c>
      <c r="L32" s="215"/>
      <c r="M32" s="215"/>
      <c r="N32" s="215"/>
      <c r="O32" s="215"/>
      <c r="P32" s="215"/>
      <c r="Q32" s="215"/>
    </row>
    <row r="33" spans="1:17" x14ac:dyDescent="0.25">
      <c r="A33" s="214" t="s">
        <v>79</v>
      </c>
      <c r="B33" s="215"/>
      <c r="C33" s="216"/>
      <c r="D33" s="216"/>
      <c r="E33" s="216" t="s">
        <v>1</v>
      </c>
      <c r="F33" s="216" t="s">
        <v>1</v>
      </c>
      <c r="G33" s="215"/>
      <c r="H33" s="215"/>
      <c r="I33" s="215" t="s">
        <v>1</v>
      </c>
      <c r="J33" s="215" t="s">
        <v>1</v>
      </c>
      <c r="K33" s="215" t="s">
        <v>1</v>
      </c>
      <c r="L33" s="215" t="s">
        <v>1</v>
      </c>
      <c r="M33" s="215" t="s">
        <v>1</v>
      </c>
      <c r="N33" s="215"/>
      <c r="O33" s="215"/>
      <c r="P33" s="215"/>
      <c r="Q33" s="215"/>
    </row>
    <row r="34" spans="1:17" x14ac:dyDescent="0.25">
      <c r="A34" s="214" t="s">
        <v>50</v>
      </c>
      <c r="B34" s="215"/>
      <c r="C34" s="216"/>
      <c r="D34" s="216"/>
      <c r="E34" s="216"/>
      <c r="F34" s="216"/>
      <c r="G34" s="215"/>
      <c r="H34" s="215"/>
      <c r="I34" s="215"/>
      <c r="J34" s="215"/>
      <c r="K34" s="215" t="s">
        <v>1</v>
      </c>
      <c r="L34" s="215"/>
      <c r="M34" s="215"/>
      <c r="N34" s="215"/>
      <c r="O34" s="215"/>
      <c r="P34" s="215"/>
      <c r="Q34" s="215"/>
    </row>
    <row r="35" spans="1:17" x14ac:dyDescent="0.25">
      <c r="A35" s="214" t="s">
        <v>74</v>
      </c>
      <c r="B35" s="215"/>
      <c r="C35" s="216"/>
      <c r="D35" s="216"/>
      <c r="E35" s="216" t="s">
        <v>1</v>
      </c>
      <c r="F35" s="216" t="s">
        <v>1</v>
      </c>
      <c r="G35" s="215"/>
      <c r="H35" s="215"/>
      <c r="I35" s="215" t="s">
        <v>1</v>
      </c>
      <c r="J35" s="215" t="s">
        <v>1</v>
      </c>
      <c r="K35" s="215" t="s">
        <v>1</v>
      </c>
      <c r="L35" s="215" t="s">
        <v>1</v>
      </c>
      <c r="M35" s="215" t="s">
        <v>1</v>
      </c>
      <c r="N35" s="215"/>
      <c r="O35" s="215"/>
      <c r="P35" s="215"/>
      <c r="Q35" s="215"/>
    </row>
    <row r="36" spans="1:17" x14ac:dyDescent="0.25">
      <c r="A36" s="214" t="s">
        <v>75</v>
      </c>
      <c r="B36" s="215"/>
      <c r="C36" s="216"/>
      <c r="D36" s="216"/>
      <c r="E36" s="216" t="s">
        <v>1</v>
      </c>
      <c r="F36" s="216" t="s">
        <v>1</v>
      </c>
      <c r="G36" s="215"/>
      <c r="H36" s="215"/>
      <c r="I36" s="215" t="s">
        <v>1</v>
      </c>
      <c r="J36" s="215" t="s">
        <v>1</v>
      </c>
      <c r="K36" s="215" t="s">
        <v>1</v>
      </c>
      <c r="L36" s="215" t="s">
        <v>1</v>
      </c>
      <c r="M36" s="215" t="s">
        <v>1</v>
      </c>
      <c r="N36" s="215"/>
      <c r="O36" s="215"/>
      <c r="P36" s="215"/>
      <c r="Q36" s="215"/>
    </row>
    <row r="37" spans="1:17" x14ac:dyDescent="0.25">
      <c r="A37" s="214" t="s">
        <v>76</v>
      </c>
      <c r="B37" s="215"/>
      <c r="C37" s="216"/>
      <c r="D37" s="216"/>
      <c r="E37" s="216" t="s">
        <v>1</v>
      </c>
      <c r="F37" s="216" t="s">
        <v>1</v>
      </c>
      <c r="G37" s="215"/>
      <c r="H37" s="215"/>
      <c r="I37" s="215" t="s">
        <v>1</v>
      </c>
      <c r="J37" s="215" t="s">
        <v>1</v>
      </c>
      <c r="K37" s="215" t="s">
        <v>1</v>
      </c>
      <c r="L37" s="215" t="s">
        <v>1</v>
      </c>
      <c r="M37" s="215" t="s">
        <v>1</v>
      </c>
      <c r="N37" s="215"/>
      <c r="O37" s="215"/>
      <c r="P37" s="215"/>
      <c r="Q37" s="215"/>
    </row>
    <row r="38" spans="1:17" x14ac:dyDescent="0.25">
      <c r="A38" s="214" t="s">
        <v>80</v>
      </c>
      <c r="B38" s="215"/>
      <c r="C38" s="216"/>
      <c r="D38" s="216"/>
      <c r="E38" s="216"/>
      <c r="F38" s="216"/>
      <c r="G38" s="215"/>
      <c r="H38" s="215"/>
      <c r="I38" s="215"/>
      <c r="J38" s="215"/>
      <c r="K38" s="215" t="s">
        <v>1</v>
      </c>
      <c r="L38" s="215"/>
      <c r="M38" s="215"/>
      <c r="N38" s="215"/>
      <c r="O38" s="215"/>
      <c r="P38" s="215"/>
      <c r="Q38" s="215"/>
    </row>
    <row r="39" spans="1:17" x14ac:dyDescent="0.25">
      <c r="A39" s="214" t="s">
        <v>81</v>
      </c>
      <c r="B39" s="215"/>
      <c r="C39" s="216"/>
      <c r="D39" s="216"/>
      <c r="E39" s="216"/>
      <c r="F39" s="216"/>
      <c r="G39" s="215"/>
      <c r="H39" s="215"/>
      <c r="I39" s="215"/>
      <c r="J39" s="215"/>
      <c r="K39" s="215" t="s">
        <v>1</v>
      </c>
      <c r="L39" s="215"/>
      <c r="M39" s="215"/>
      <c r="N39" s="215"/>
      <c r="O39" s="215"/>
      <c r="P39" s="215"/>
      <c r="Q39" s="215"/>
    </row>
    <row r="40" spans="1:17" ht="15.75" thickBot="1" x14ac:dyDescent="0.3">
      <c r="A40" s="218" t="s">
        <v>82</v>
      </c>
      <c r="B40" s="212"/>
      <c r="C40" s="211"/>
      <c r="D40" s="211"/>
      <c r="E40" s="211" t="s">
        <v>1</v>
      </c>
      <c r="F40" s="211" t="s">
        <v>1</v>
      </c>
      <c r="G40" s="212"/>
      <c r="H40" s="212"/>
      <c r="I40" s="212" t="s">
        <v>1</v>
      </c>
      <c r="J40" s="212" t="s">
        <v>1</v>
      </c>
      <c r="K40" s="212" t="s">
        <v>1</v>
      </c>
      <c r="L40" s="212" t="s">
        <v>1</v>
      </c>
      <c r="M40" s="212" t="s">
        <v>1</v>
      </c>
      <c r="N40" s="212"/>
      <c r="O40" s="212"/>
      <c r="P40" s="212"/>
      <c r="Q40" s="212"/>
    </row>
  </sheetData>
  <mergeCells count="7">
    <mergeCell ref="A17:D17"/>
    <mergeCell ref="A12:K13"/>
    <mergeCell ref="A14:K14"/>
    <mergeCell ref="A1:O1"/>
    <mergeCell ref="A2:O2"/>
    <mergeCell ref="L14:O14"/>
    <mergeCell ref="A16:D16"/>
  </mergeCells>
  <hyperlinks>
    <hyperlink ref="L13" r:id="rId1" xr:uid="{37E6987E-C951-44F5-BAC8-FD73C72F03B5}"/>
  </hyperlinks>
  <pageMargins left="0.25" right="0.25" top="0.75" bottom="0.75" header="0.3" footer="0.3"/>
  <pageSetup scale="68" orientation="landscape" r:id="rId2"/>
</worksheet>
</file>

<file path=docMetadata/LabelInfo.xml><?xml version="1.0" encoding="utf-8"?>
<clbl:labelList xmlns:clbl="http://schemas.microsoft.com/office/2020/mipLabelMetadata">
  <clbl:label id="{ca56a4a5-e300-406a-98ff-7e36a0baac5b}" enabled="0" method="" siteId="{ca56a4a5-e300-406a-98ff-7e36a0baac5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2010 - 2015</vt:lpstr>
      <vt:lpstr>2016 - 2018</vt:lpstr>
      <vt:lpstr>2019</vt:lpstr>
      <vt:lpstr>2020</vt:lpstr>
      <vt:lpstr>2021</vt:lpstr>
      <vt:lpstr>2022</vt:lpstr>
      <vt:lpstr>2023</vt:lpstr>
      <vt:lpstr>2024</vt:lpstr>
      <vt:lpstr>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Burke, Ruth</dc:creator>
  <cp:lastModifiedBy>Burke, Ruth</cp:lastModifiedBy>
  <cp:lastPrinted>2025-09-10T13:45:12Z</cp:lastPrinted>
  <dcterms:created xsi:type="dcterms:W3CDTF">2019-07-24T17:19:13Z</dcterms:created>
  <dcterms:modified xsi:type="dcterms:W3CDTF">2025-09-11T18:33:16Z</dcterms:modified>
</cp:coreProperties>
</file>